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E61D0F8E-FCD8-4B7C-89BB-0F26223CFC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jections DY5-10" sheetId="2" r:id="rId1"/>
    <sheet name="SSI Dual" sheetId="4" r:id="rId2"/>
    <sheet name="NFCE and NFI" sheetId="5" r:id="rId3"/>
    <sheet name="Dual Eligible MEG Comparison" sheetId="3" r:id="rId4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G6" i="3"/>
  <c r="F6" i="3"/>
  <c r="E6" i="3"/>
  <c r="D6" i="3"/>
  <c r="C6" i="3"/>
  <c r="H5" i="3"/>
  <c r="F43" i="2" l="1"/>
  <c r="G43" i="2"/>
  <c r="H43" i="2"/>
  <c r="I43" i="2"/>
  <c r="J43" i="2"/>
  <c r="K43" i="2"/>
  <c r="L43" i="2"/>
  <c r="M43" i="2"/>
  <c r="N43" i="2"/>
  <c r="E43" i="2"/>
  <c r="F32" i="2"/>
  <c r="F45" i="2" s="1"/>
  <c r="G32" i="2"/>
  <c r="H32" i="2"/>
  <c r="I32" i="2"/>
  <c r="J32" i="2"/>
  <c r="K32" i="2"/>
  <c r="L32" i="2"/>
  <c r="L45" i="2" s="1"/>
  <c r="M32" i="2"/>
  <c r="N32" i="2"/>
  <c r="N45" i="2" s="1"/>
  <c r="E32" i="2"/>
  <c r="K45" i="2" l="1"/>
  <c r="J45" i="2"/>
  <c r="H45" i="2"/>
  <c r="M45" i="2"/>
  <c r="O43" i="2"/>
  <c r="I45" i="2"/>
  <c r="O45" i="2" s="1"/>
  <c r="E45" i="2"/>
  <c r="G45" i="2"/>
  <c r="O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10/11/21
Summary tables come from the following 2 files
\\Mercer.com\us_data\Shared\MSP\Data2\HCGB\ghcp\sop21\PHI\BH\00_Ad Hocs\SUD 1115 Waiver\Raw Data Digs_PH.xlsx
\\Mercer.com\us_data\Shared\MSP\Data2\HCGB\ghcp\sop21\PHI\BH\00_Ad Hocs\SUD 1115 Waiver\Raw Data Digs_CS.xlsx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10/11/21
Summary tables come from the following 2 files
\\Mercer.com\us_data\Shared\MSP\Data2\HCGB\ghcp\sop21\PHI\BH\00_Ad Hocs\SUD 1115 Waiver\Raw Data Digs_PH.xlsx
\\Mercer.com\us_data\Shared\MSP\Data2\HCGB\ghcp\sop21\PHI\BH\00_Ad Hocs\SUD 1115 Waiver\Raw Data Digs_CS.xlsx</t>
        </r>
      </text>
    </comment>
  </commentList>
</comments>
</file>

<file path=xl/sharedStrings.xml><?xml version="1.0" encoding="utf-8"?>
<sst xmlns="http://schemas.openxmlformats.org/spreadsheetml/2006/main" count="176" uniqueCount="78">
  <si>
    <t xml:space="preserve">MEG </t>
  </si>
  <si>
    <t xml:space="preserve">TREND </t>
  </si>
  <si>
    <t xml:space="preserve">SUD IMD TANF </t>
  </si>
  <si>
    <t xml:space="preserve">SUD IMD SSI NON-DUALS </t>
  </si>
  <si>
    <t xml:space="preserve">SUD IMD HCE </t>
  </si>
  <si>
    <t>Without-Waiver Total Expenditures</t>
  </si>
  <si>
    <t>Demonstration Years (DY)</t>
  </si>
  <si>
    <t>Total</t>
  </si>
  <si>
    <t>Actual DY1</t>
  </si>
  <si>
    <t>Actual DY2</t>
  </si>
  <si>
    <t>Actual DY3</t>
  </si>
  <si>
    <t>Projection DY4</t>
  </si>
  <si>
    <t xml:space="preserve">Projection DY5 </t>
  </si>
  <si>
    <t>Projection DY6</t>
  </si>
  <si>
    <t>Projection DY7</t>
  </si>
  <si>
    <t>Projection DY8</t>
  </si>
  <si>
    <t>Projection DY9</t>
  </si>
  <si>
    <t>Hypothetical 1 Per Capita</t>
  </si>
  <si>
    <t>SUD IMD TANF</t>
  </si>
  <si>
    <t>PMPM</t>
  </si>
  <si>
    <t>Mem-Mon</t>
  </si>
  <si>
    <t>2A</t>
  </si>
  <si>
    <t>2B</t>
  </si>
  <si>
    <t>SUD IMD HCE</t>
  </si>
  <si>
    <t>With-Waiver Total Expenditures</t>
  </si>
  <si>
    <t>Projection DY5</t>
  </si>
  <si>
    <t>SUD IMD SSI Duals</t>
  </si>
  <si>
    <t>Hypotheticals Variance 1</t>
  </si>
  <si>
    <t>Projection DY10</t>
  </si>
  <si>
    <t>Total Actual</t>
  </si>
  <si>
    <t>Eligibility Group 2: SUD IMD SSI Duals</t>
  </si>
  <si>
    <r>
      <t>With-Waiver Total Expenditures</t>
    </r>
    <r>
      <rPr>
        <sz val="9"/>
        <color theme="1"/>
        <rFont val="Arial"/>
        <family val="2"/>
      </rPr>
      <t xml:space="preserve"> </t>
    </r>
  </si>
  <si>
    <t>Time Period</t>
  </si>
  <si>
    <t>Without Waiver PMPM</t>
  </si>
  <si>
    <t>Actual PMPM</t>
  </si>
  <si>
    <t>NFCE % of Population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</si>
  <si>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</si>
  <si>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</si>
  <si>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</si>
  <si>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</si>
  <si>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</si>
  <si>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</si>
  <si>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</si>
  <si>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</si>
  <si>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N/A</t>
  </si>
  <si>
    <t>Q3 2020</t>
  </si>
  <si>
    <t>Q4 2020</t>
  </si>
  <si>
    <t>Q1 2021</t>
  </si>
  <si>
    <t>Q2 2021</t>
  </si>
  <si>
    <t>DY</t>
  </si>
  <si>
    <t>With Waiver PMPM</t>
  </si>
  <si>
    <t>Member Months</t>
  </si>
  <si>
    <t>DY1</t>
  </si>
  <si>
    <t>DY2</t>
  </si>
  <si>
    <t>DY3</t>
  </si>
  <si>
    <t>DY4</t>
  </si>
  <si>
    <t>Q3 2021</t>
  </si>
  <si>
    <t xml:space="preserve"> N/A </t>
  </si>
  <si>
    <r>
      <t xml:space="preserve">SUD IMD SSI Duals </t>
    </r>
    <r>
      <rPr>
        <b/>
        <sz val="11"/>
        <color rgb="FF002C77"/>
        <rFont val="Calibri"/>
        <family val="2"/>
      </rPr>
      <t>—</t>
    </r>
    <r>
      <rPr>
        <b/>
        <sz val="11"/>
        <color rgb="FF002C77"/>
        <rFont val="Arial"/>
        <family val="2"/>
      </rPr>
      <t xml:space="preserve"> NFI</t>
    </r>
  </si>
  <si>
    <r>
      <t xml:space="preserve">SUD IMD SSI Duals </t>
    </r>
    <r>
      <rPr>
        <b/>
        <sz val="11"/>
        <color rgb="FF002C77"/>
        <rFont val="Calibri"/>
        <family val="2"/>
      </rPr>
      <t>—</t>
    </r>
    <r>
      <rPr>
        <b/>
        <sz val="11"/>
        <color rgb="FF002C77"/>
        <rFont val="Arial"/>
        <family val="2"/>
      </rPr>
      <t xml:space="preserve"> NFCE</t>
    </r>
  </si>
  <si>
    <t>DY1 PMPM</t>
  </si>
  <si>
    <t>DY2 PMPM</t>
  </si>
  <si>
    <t xml:space="preserve">DY3 PMPM </t>
  </si>
  <si>
    <t xml:space="preserve">DY4 PMPM </t>
  </si>
  <si>
    <t xml:space="preserve">DY5 PMPM </t>
  </si>
  <si>
    <t>DY6 PMPM</t>
  </si>
  <si>
    <t>DY7 PMPM</t>
  </si>
  <si>
    <t>DY8 PMPM</t>
  </si>
  <si>
    <t>DY9 PMPM</t>
  </si>
  <si>
    <t>DY10 PMPM</t>
  </si>
  <si>
    <r>
      <t xml:space="preserve">SUD IMD SSI Duals </t>
    </r>
    <r>
      <rPr>
        <b/>
        <sz val="10"/>
        <color rgb="FF002C77"/>
        <rFont val="Calibri"/>
        <family val="2"/>
      </rPr>
      <t>—</t>
    </r>
    <r>
      <rPr>
        <b/>
        <sz val="10"/>
        <color rgb="FF002C77"/>
        <rFont val="Arial"/>
        <family val="2"/>
      </rPr>
      <t xml:space="preserve"> Total</t>
    </r>
  </si>
  <si>
    <t>SUD IMD SSI Duals — NFCE</t>
  </si>
  <si>
    <t>SUD IMD SSI Duals — NFI</t>
  </si>
  <si>
    <t>SUD IMD SSI 
Non-Duals</t>
  </si>
  <si>
    <t>MEG</t>
  </si>
  <si>
    <t>A. SSI Duals</t>
  </si>
  <si>
    <t>SSI Duals — NFI Only</t>
  </si>
  <si>
    <t>SSI DUALS — NFCE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</si>
</sst>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002C77"/>
      <name val="Arial"/>
      <family val="2"/>
    </font>
    <font>
      <sz val="11"/>
      <color rgb="FF002C77"/>
      <name val="Arial"/>
      <family val="2"/>
    </font>
    <font>
      <sz val="11"/>
      <color rgb="FFFFFFFF"/>
      <name val="Arial"/>
      <family val="2"/>
    </font>
    <font>
      <b/>
      <sz val="10"/>
      <color rgb="FF002C77"/>
      <name val="Arial"/>
      <family val="2"/>
    </font>
    <font>
      <sz val="10"/>
      <color rgb="FF002C77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Arial"/>
      <family val="2"/>
    </font>
    <font>
      <b/>
      <sz val="11"/>
      <color rgb="FF002C77"/>
      <name val="Calibri"/>
      <family val="2"/>
    </font>
    <font>
      <b/>
      <sz val="10"/>
      <color rgb="FF002C7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2C7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77A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009D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10" fontId="4" fillId="3" borderId="3" xfId="0" applyNumberFormat="1" applyFont="1" applyFill="1" applyBorder="1" applyAlignment="1">
      <alignment horizontal="right" vertical="center" wrapText="1"/>
    </xf>
    <xf numFmtId="8" fontId="4" fillId="3" borderId="3" xfId="0" applyNumberFormat="1" applyFont="1" applyFill="1" applyBorder="1" applyAlignment="1">
      <alignment horizontal="right" vertical="center" wrapText="1"/>
    </xf>
    <xf numFmtId="8" fontId="4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6" fontId="7" fillId="3" borderId="3" xfId="0" applyNumberFormat="1" applyFont="1" applyFill="1" applyBorder="1" applyAlignment="1">
      <alignment horizontal="center" vertical="center" wrapText="1"/>
    </xf>
    <xf numFmtId="6" fontId="7" fillId="5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8" fontId="7" fillId="3" borderId="3" xfId="0" applyNumberFormat="1" applyFont="1" applyFill="1" applyBorder="1" applyAlignment="1">
      <alignment horizontal="center" vertical="center" wrapText="1"/>
    </xf>
    <xf numFmtId="8" fontId="7" fillId="5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6" fontId="6" fillId="3" borderId="1" xfId="0" applyNumberFormat="1" applyFont="1" applyFill="1" applyBorder="1" applyAlignment="1">
      <alignment horizontal="center" vertical="center" wrapText="1"/>
    </xf>
    <xf numFmtId="6" fontId="6" fillId="3" borderId="0" xfId="0" applyNumberFormat="1" applyFont="1" applyFill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6" fontId="6" fillId="3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6" fontId="3" fillId="3" borderId="9" xfId="0" applyNumberFormat="1" applyFont="1" applyFill="1" applyBorder="1" applyAlignment="1">
      <alignment horizontal="center" vertical="center" wrapText="1"/>
    </xf>
    <xf numFmtId="6" fontId="3" fillId="3" borderId="8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right" vertical="center" wrapText="1"/>
    </xf>
    <xf numFmtId="44" fontId="4" fillId="3" borderId="3" xfId="2" applyFont="1" applyFill="1" applyBorder="1" applyAlignment="1">
      <alignment horizontal="right" vertical="center" wrapText="1"/>
    </xf>
    <xf numFmtId="0" fontId="11" fillId="0" borderId="0" xfId="0" applyFont="1"/>
    <xf numFmtId="44" fontId="0" fillId="0" borderId="0" xfId="0" applyNumberFormat="1"/>
    <xf numFmtId="3" fontId="0" fillId="0" borderId="0" xfId="0" applyNumberFormat="1"/>
    <xf numFmtId="44" fontId="4" fillId="8" borderId="3" xfId="2" applyFont="1" applyFill="1" applyBorder="1" applyAlignment="1">
      <alignment horizontal="right" vertical="center" wrapText="1"/>
    </xf>
    <xf numFmtId="164" fontId="4" fillId="7" borderId="3" xfId="1" applyNumberFormat="1" applyFont="1" applyFill="1" applyBorder="1" applyAlignment="1">
      <alignment horizontal="right" vertical="center" wrapText="1"/>
    </xf>
    <xf numFmtId="44" fontId="4" fillId="7" borderId="3" xfId="2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6" fontId="7" fillId="7" borderId="3" xfId="0" applyNumberFormat="1" applyFont="1" applyFill="1" applyBorder="1" applyAlignment="1">
      <alignment horizontal="center" vertical="center" wrapText="1"/>
    </xf>
    <xf numFmtId="8" fontId="7" fillId="7" borderId="3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8" fontId="4" fillId="3" borderId="12" xfId="0" applyNumberFormat="1" applyFont="1" applyFill="1" applyBorder="1" applyAlignment="1">
      <alignment horizontal="right" vertical="center" wrapText="1"/>
    </xf>
    <xf numFmtId="8" fontId="4" fillId="3" borderId="13" xfId="0" applyNumberFormat="1" applyFont="1" applyFill="1" applyBorder="1" applyAlignment="1">
      <alignment horizontal="right" vertical="center" wrapText="1"/>
    </xf>
    <xf numFmtId="8" fontId="4" fillId="3" borderId="10" xfId="0" applyNumberFormat="1" applyFont="1" applyFill="1" applyBorder="1" applyAlignment="1">
      <alignment horizontal="right" vertical="center" wrapText="1"/>
    </xf>
    <xf numFmtId="8" fontId="4" fillId="3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4" fontId="4" fillId="3" borderId="3" xfId="2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165" fontId="4" fillId="3" borderId="3" xfId="3" applyNumberFormat="1" applyFont="1" applyFill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vertical="center" wrapText="1"/>
    </xf>
    <xf numFmtId="44" fontId="4" fillId="3" borderId="3" xfId="2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0" fontId="2" fillId="2" borderId="7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67"/>
  <sheetViews>
    <sheetView tabSelected="1" topLeftCell="B1" zoomScale="80" zoomScaleNormal="80" workbookViewId="0">
      <selection activeCell="G38" sqref="G38"/>
    </sheetView>
  </sheetViews>
  <sheetFormatPr defaultRowHeight="15" x14ac:dyDescent="0.25"/>
  <cols>
    <col min="2" max="2" width="16.5703125" customWidth="1"/>
    <col min="4" max="4" width="11.5703125" customWidth="1"/>
    <col min="5" max="5" width="13.28515625" customWidth="1"/>
    <col min="6" max="7" width="13.42578125" customWidth="1"/>
    <col min="8" max="8" width="12.7109375" customWidth="1"/>
    <col min="9" max="9" width="11.7109375" customWidth="1"/>
    <col min="10" max="10" width="13.42578125" customWidth="1"/>
    <col min="11" max="11" width="12.5703125" customWidth="1"/>
    <col min="12" max="12" width="12.42578125" customWidth="1"/>
    <col min="13" max="13" width="14.42578125" customWidth="1"/>
    <col min="14" max="14" width="12.5703125" customWidth="1"/>
    <col min="15" max="15" width="14.28515625" customWidth="1"/>
  </cols>
  <sheetData>
    <row r="2" spans="2:15" ht="15.75" thickBot="1" x14ac:dyDescent="0.3">
      <c r="B2" s="81" t="s">
        <v>0</v>
      </c>
      <c r="C2" s="91" t="s">
        <v>1</v>
      </c>
      <c r="D2" s="91" t="s">
        <v>60</v>
      </c>
      <c r="E2" s="91" t="s">
        <v>61</v>
      </c>
      <c r="F2" s="91" t="s">
        <v>62</v>
      </c>
      <c r="G2" s="91" t="s">
        <v>63</v>
      </c>
      <c r="H2" s="68" t="s">
        <v>64</v>
      </c>
      <c r="I2" s="68" t="s">
        <v>65</v>
      </c>
      <c r="J2" s="68" t="s">
        <v>66</v>
      </c>
      <c r="K2" s="68" t="s">
        <v>67</v>
      </c>
      <c r="L2" s="68" t="s">
        <v>68</v>
      </c>
      <c r="M2" s="66" t="s">
        <v>69</v>
      </c>
    </row>
    <row r="3" spans="2:15" ht="15.75" thickBot="1" x14ac:dyDescent="0.3">
      <c r="B3" s="81"/>
      <c r="C3" s="91"/>
      <c r="D3" s="91"/>
      <c r="E3" s="91"/>
      <c r="F3" s="91"/>
      <c r="G3" s="91"/>
      <c r="H3" s="69"/>
      <c r="I3" s="69"/>
      <c r="J3" s="69"/>
      <c r="K3" s="69"/>
      <c r="L3" s="69"/>
      <c r="M3" s="67"/>
    </row>
    <row r="4" spans="2:15" ht="15.75" thickBot="1" x14ac:dyDescent="0.3">
      <c r="B4" s="2" t="s">
        <v>2</v>
      </c>
      <c r="C4" s="3">
        <v>4.8000000000000001E-2</v>
      </c>
      <c r="D4" s="4">
        <v>520.37</v>
      </c>
      <c r="E4" s="4">
        <v>545.35</v>
      </c>
      <c r="F4" s="4">
        <v>571.53</v>
      </c>
      <c r="G4" s="4">
        <v>598.96</v>
      </c>
      <c r="H4" s="52">
        <v>627.71</v>
      </c>
      <c r="I4" s="52">
        <v>657.84394200576003</v>
      </c>
      <c r="J4" s="52">
        <v>689.42045122203649</v>
      </c>
      <c r="K4" s="52">
        <v>722.51263288069424</v>
      </c>
      <c r="L4" s="52">
        <v>757.19323925896765</v>
      </c>
      <c r="M4" s="53">
        <v>793.53851474339808</v>
      </c>
    </row>
    <row r="5" spans="2:15" ht="30.75" thickBot="1" x14ac:dyDescent="0.3">
      <c r="B5" s="2" t="s">
        <v>59</v>
      </c>
      <c r="C5" s="3">
        <v>4.8000000000000001E-2</v>
      </c>
      <c r="D5" s="4">
        <v>5448.5539111537519</v>
      </c>
      <c r="E5" s="4">
        <v>5710.0844988891331</v>
      </c>
      <c r="F5" s="4">
        <v>5984.1685548358118</v>
      </c>
      <c r="G5" s="4">
        <v>6271.4086454679309</v>
      </c>
      <c r="H5" s="52">
        <v>6572.4362604503922</v>
      </c>
      <c r="I5" s="52">
        <v>6887.9132009520117</v>
      </c>
      <c r="J5" s="52">
        <v>7218.5330345977081</v>
      </c>
      <c r="K5" s="52">
        <v>7565.0226202583981</v>
      </c>
      <c r="L5" s="52">
        <v>7928.1437060308017</v>
      </c>
      <c r="M5" s="53">
        <v>8308.6946039202812</v>
      </c>
    </row>
    <row r="6" spans="2:15" ht="30.75" thickBot="1" x14ac:dyDescent="0.3">
      <c r="B6" s="2" t="s">
        <v>58</v>
      </c>
      <c r="C6" s="3">
        <v>4.8000000000000001E-2</v>
      </c>
      <c r="D6" s="5">
        <v>208.19394674585206</v>
      </c>
      <c r="E6" s="5">
        <v>218.187256189653</v>
      </c>
      <c r="F6" s="5">
        <v>228.66024448675634</v>
      </c>
      <c r="G6" s="5">
        <v>239.63593622212065</v>
      </c>
      <c r="H6" s="52">
        <v>251.13846116078244</v>
      </c>
      <c r="I6" s="52">
        <v>263.19310729649999</v>
      </c>
      <c r="J6" s="52">
        <v>275.82637644673201</v>
      </c>
      <c r="K6" s="52">
        <v>289.06604251617517</v>
      </c>
      <c r="L6" s="52">
        <v>302.9412125569516</v>
      </c>
      <c r="M6" s="53">
        <v>317.4823907596853</v>
      </c>
    </row>
    <row r="7" spans="2:15" ht="30.75" thickBot="1" x14ac:dyDescent="0.3">
      <c r="B7" s="2" t="s">
        <v>3</v>
      </c>
      <c r="C7" s="3">
        <v>4.8000000000000001E-2</v>
      </c>
      <c r="D7" s="4">
        <v>2024.02</v>
      </c>
      <c r="E7" s="4">
        <v>2121.17</v>
      </c>
      <c r="F7" s="4">
        <v>2222.9899999999998</v>
      </c>
      <c r="G7" s="4">
        <v>2329.69</v>
      </c>
      <c r="H7" s="52">
        <v>2441.52</v>
      </c>
      <c r="I7" s="52">
        <v>2558.7117117900802</v>
      </c>
      <c r="J7" s="52">
        <v>2681.5298739560044</v>
      </c>
      <c r="K7" s="52">
        <v>2810.2433079058928</v>
      </c>
      <c r="L7" s="52">
        <v>2945.1349866853757</v>
      </c>
      <c r="M7" s="53">
        <v>3086.5014660462739</v>
      </c>
    </row>
    <row r="8" spans="2:15" x14ac:dyDescent="0.25">
      <c r="B8" s="6" t="s">
        <v>4</v>
      </c>
      <c r="C8" s="7">
        <v>4.8000000000000001E-2</v>
      </c>
      <c r="D8" s="5">
        <v>741.38</v>
      </c>
      <c r="E8" s="5">
        <v>776.97</v>
      </c>
      <c r="F8" s="5">
        <v>814.26</v>
      </c>
      <c r="G8" s="5">
        <v>853.34</v>
      </c>
      <c r="H8" s="54">
        <v>894.3</v>
      </c>
      <c r="I8" s="54">
        <v>937.23165576192014</v>
      </c>
      <c r="J8" s="54">
        <v>982.2187752384923</v>
      </c>
      <c r="K8" s="54">
        <v>1029.36527644994</v>
      </c>
      <c r="L8" s="54">
        <v>1078.7748097195372</v>
      </c>
      <c r="M8" s="55">
        <v>1130.556000586075</v>
      </c>
    </row>
    <row r="11" spans="2:15" ht="15" customHeight="1" x14ac:dyDescent="0.25">
      <c r="B11" s="81" t="s">
        <v>5</v>
      </c>
      <c r="C11" s="81" t="s">
        <v>74</v>
      </c>
      <c r="D11" s="83"/>
      <c r="E11" s="71" t="s">
        <v>6</v>
      </c>
      <c r="F11" s="72"/>
      <c r="G11" s="72"/>
      <c r="H11" s="72"/>
      <c r="I11" s="72"/>
      <c r="J11" s="72"/>
      <c r="K11" s="72"/>
      <c r="L11" s="72"/>
      <c r="M11" s="72"/>
      <c r="N11" s="73"/>
      <c r="O11" s="71" t="s">
        <v>7</v>
      </c>
    </row>
    <row r="12" spans="2:15" ht="30.75" thickBot="1" x14ac:dyDescent="0.3">
      <c r="B12" s="82"/>
      <c r="C12" s="82"/>
      <c r="D12" s="84"/>
      <c r="E12" s="8" t="s">
        <v>8</v>
      </c>
      <c r="F12" s="8" t="s">
        <v>9</v>
      </c>
      <c r="G12" s="8" t="s">
        <v>10</v>
      </c>
      <c r="H12" s="9" t="s">
        <v>11</v>
      </c>
      <c r="I12" s="9" t="s">
        <v>12</v>
      </c>
      <c r="J12" s="9" t="s">
        <v>13</v>
      </c>
      <c r="K12" s="9" t="s">
        <v>14</v>
      </c>
      <c r="L12" s="9" t="s">
        <v>15</v>
      </c>
      <c r="M12" s="9" t="s">
        <v>16</v>
      </c>
      <c r="N12" s="9" t="s">
        <v>28</v>
      </c>
      <c r="O12" s="80"/>
    </row>
    <row r="13" spans="2:15" ht="15" customHeight="1" thickBot="1" x14ac:dyDescent="0.3">
      <c r="B13" s="70" t="s">
        <v>17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2:15" ht="15.75" thickBot="1" x14ac:dyDescent="0.3">
      <c r="B14" s="74" t="s">
        <v>18</v>
      </c>
      <c r="C14" s="77">
        <v>1</v>
      </c>
      <c r="D14" s="10" t="s">
        <v>7</v>
      </c>
      <c r="E14" s="11">
        <v>4426788</v>
      </c>
      <c r="F14" s="11">
        <v>4000688</v>
      </c>
      <c r="G14" s="11">
        <v>3410891</v>
      </c>
      <c r="H14" s="12">
        <v>6048298</v>
      </c>
      <c r="I14" s="12">
        <v>6496931.8729982963</v>
      </c>
      <c r="J14" s="12">
        <v>6979004.217974769</v>
      </c>
      <c r="K14" s="12">
        <v>7496846.3309484962</v>
      </c>
      <c r="L14" s="12">
        <v>8053112.3287048731</v>
      </c>
      <c r="M14" s="12">
        <v>8650653.2634947747</v>
      </c>
      <c r="N14" s="12">
        <v>2323132.9339115215</v>
      </c>
    </row>
    <row r="15" spans="2:15" ht="15.75" thickBot="1" x14ac:dyDescent="0.3">
      <c r="B15" s="75"/>
      <c r="C15" s="78"/>
      <c r="D15" s="10" t="s">
        <v>19</v>
      </c>
      <c r="E15" s="14">
        <v>520.37</v>
      </c>
      <c r="F15" s="14">
        <v>545.35</v>
      </c>
      <c r="G15" s="14">
        <v>571.53</v>
      </c>
      <c r="H15" s="15">
        <v>598.96</v>
      </c>
      <c r="I15" s="15">
        <v>627.71368512000004</v>
      </c>
      <c r="J15" s="15">
        <v>657.84394200576003</v>
      </c>
      <c r="K15" s="15">
        <v>689.42045122203649</v>
      </c>
      <c r="L15" s="15">
        <v>722.51263288069424</v>
      </c>
      <c r="M15" s="15">
        <v>757.19323925896765</v>
      </c>
      <c r="N15" s="15">
        <v>793.53851474339808</v>
      </c>
    </row>
    <row r="16" spans="2:15" ht="15.75" thickBot="1" x14ac:dyDescent="0.3">
      <c r="B16" s="76"/>
      <c r="C16" s="79"/>
      <c r="D16" s="10" t="s">
        <v>20</v>
      </c>
      <c r="E16" s="16">
        <v>8507</v>
      </c>
      <c r="F16" s="16">
        <v>7336</v>
      </c>
      <c r="G16" s="16">
        <v>5968</v>
      </c>
      <c r="H16" s="17">
        <v>10098</v>
      </c>
      <c r="I16" s="17">
        <v>10350.151712490189</v>
      </c>
      <c r="J16" s="17">
        <v>10608.905505302444</v>
      </c>
      <c r="K16" s="17">
        <v>10874.128142935004</v>
      </c>
      <c r="L16" s="17">
        <v>11145.981346508377</v>
      </c>
      <c r="M16" s="17">
        <v>11424.630880171086</v>
      </c>
      <c r="N16" s="17">
        <v>2927.5616630438403</v>
      </c>
    </row>
    <row r="17" spans="2:15" ht="15.75" thickBot="1" x14ac:dyDescent="0.3">
      <c r="B17" s="85" t="s">
        <v>70</v>
      </c>
      <c r="C17" s="88">
        <v>2</v>
      </c>
      <c r="D17" s="46" t="s">
        <v>7</v>
      </c>
      <c r="E17" s="46">
        <v>1053145.97856</v>
      </c>
      <c r="F17" s="46">
        <v>1137772.31568</v>
      </c>
      <c r="G17" s="46">
        <v>1126105.3409599999</v>
      </c>
      <c r="H17" s="46">
        <v>1209662.3572592319</v>
      </c>
      <c r="I17" s="46">
        <v>1299419.3041678669</v>
      </c>
      <c r="J17" s="46">
        <v>1395836.2165371224</v>
      </c>
      <c r="K17" s="46">
        <v>1499407.2638041768</v>
      </c>
      <c r="L17" s="46">
        <v>1610663.2827784468</v>
      </c>
      <c r="M17" s="46">
        <v>1730174.4983606073</v>
      </c>
      <c r="N17" s="46">
        <v>464638.36153474107</v>
      </c>
    </row>
    <row r="18" spans="2:15" ht="15.75" thickBot="1" x14ac:dyDescent="0.3">
      <c r="B18" s="86"/>
      <c r="C18" s="89"/>
      <c r="D18" s="47" t="s">
        <v>19</v>
      </c>
      <c r="E18" s="47">
        <v>252.45999999999998</v>
      </c>
      <c r="F18" s="47">
        <v>264.58</v>
      </c>
      <c r="G18" s="47">
        <v>277.27999999999997</v>
      </c>
      <c r="H18" s="47">
        <v>290.58943999999997</v>
      </c>
      <c r="I18" s="47">
        <v>304.53773311999998</v>
      </c>
      <c r="J18" s="47">
        <v>319.15554430975999</v>
      </c>
      <c r="K18" s="47">
        <v>334.47501043662851</v>
      </c>
      <c r="L18" s="47">
        <v>350.52981093758672</v>
      </c>
      <c r="M18" s="47">
        <v>367.3552418625909</v>
      </c>
      <c r="N18" s="47">
        <v>384.98829347199529</v>
      </c>
    </row>
    <row r="19" spans="2:15" ht="15.75" thickBot="1" x14ac:dyDescent="0.3">
      <c r="B19" s="87"/>
      <c r="C19" s="90"/>
      <c r="D19" s="48" t="s">
        <v>20</v>
      </c>
      <c r="E19" s="48">
        <v>4171.5360000000001</v>
      </c>
      <c r="F19" s="48">
        <v>4300.2960000000003</v>
      </c>
      <c r="G19" s="48">
        <v>4061.2570000000001</v>
      </c>
      <c r="H19" s="48">
        <v>4162.7884249999997</v>
      </c>
      <c r="I19" s="48">
        <v>4266.8581356249997</v>
      </c>
      <c r="J19" s="48">
        <v>4373.529589015624</v>
      </c>
      <c r="K19" s="48">
        <v>4482.8678287410139</v>
      </c>
      <c r="L19" s="48">
        <v>4594.9395244595389</v>
      </c>
      <c r="M19" s="48">
        <v>4709.8130125710268</v>
      </c>
      <c r="N19" s="48">
        <v>1206.8895844713254</v>
      </c>
    </row>
    <row r="20" spans="2:15" ht="15.75" thickBot="1" x14ac:dyDescent="0.3">
      <c r="B20" s="74" t="s">
        <v>71</v>
      </c>
      <c r="C20" s="77" t="s">
        <v>21</v>
      </c>
      <c r="D20" s="11" t="s">
        <v>7</v>
      </c>
      <c r="E20" s="11">
        <v>0</v>
      </c>
      <c r="F20" s="11">
        <v>685210.13986669597</v>
      </c>
      <c r="G20" s="11">
        <v>1083134.5084252818</v>
      </c>
      <c r="H20" s="12">
        <v>1163503.0889504377</v>
      </c>
      <c r="I20" s="12">
        <v>1249835.0181505601</v>
      </c>
      <c r="J20" s="12">
        <v>1342572.7764973317</v>
      </c>
      <c r="K20" s="12">
        <v>1442191.6765134337</v>
      </c>
      <c r="L20" s="12">
        <v>1549202.2989107303</v>
      </c>
      <c r="M20" s="12">
        <v>1664153.1094899066</v>
      </c>
      <c r="N20" s="12">
        <v>446908.31755351444</v>
      </c>
    </row>
    <row r="21" spans="2:15" ht="15.75" thickBot="1" x14ac:dyDescent="0.3">
      <c r="B21" s="75"/>
      <c r="C21" s="78"/>
      <c r="D21" s="14" t="s">
        <v>19</v>
      </c>
      <c r="E21" s="14">
        <v>5448.5539111537519</v>
      </c>
      <c r="F21" s="14">
        <v>5710.0844988891331</v>
      </c>
      <c r="G21" s="14">
        <v>5984.1685548358118</v>
      </c>
      <c r="H21" s="15">
        <v>6271.4086454679309</v>
      </c>
      <c r="I21" s="15">
        <v>6572.4362604503922</v>
      </c>
      <c r="J21" s="15">
        <v>6887.9132009520117</v>
      </c>
      <c r="K21" s="15">
        <v>7218.5330345977081</v>
      </c>
      <c r="L21" s="15">
        <v>7565.0226202583981</v>
      </c>
      <c r="M21" s="15">
        <v>7928.1437060308017</v>
      </c>
      <c r="N21" s="15">
        <v>8308.6946039202812</v>
      </c>
    </row>
    <row r="22" spans="2:15" ht="15.75" thickBot="1" x14ac:dyDescent="0.3">
      <c r="B22" s="76"/>
      <c r="C22" s="79"/>
      <c r="D22" s="16" t="s">
        <v>20</v>
      </c>
      <c r="E22" s="16">
        <v>0</v>
      </c>
      <c r="F22" s="16">
        <v>120</v>
      </c>
      <c r="G22" s="16">
        <v>181</v>
      </c>
      <c r="H22" s="17">
        <v>185.52499999999998</v>
      </c>
      <c r="I22" s="17">
        <v>190.16312499999995</v>
      </c>
      <c r="J22" s="17">
        <v>194.91720312499993</v>
      </c>
      <c r="K22" s="17">
        <v>199.79013320312492</v>
      </c>
      <c r="L22" s="17">
        <v>204.78488653320304</v>
      </c>
      <c r="M22" s="17">
        <v>209.9045086965331</v>
      </c>
      <c r="N22" s="17">
        <v>53.788030353486604</v>
      </c>
    </row>
    <row r="23" spans="2:15" ht="15.75" thickBot="1" x14ac:dyDescent="0.3">
      <c r="B23" s="74" t="s">
        <v>72</v>
      </c>
      <c r="C23" s="77" t="s">
        <v>22</v>
      </c>
      <c r="D23" s="11" t="s">
        <v>7</v>
      </c>
      <c r="E23" s="11">
        <v>868488.54383240477</v>
      </c>
      <c r="F23" s="11">
        <v>912087.3143005817</v>
      </c>
      <c r="G23" s="11">
        <v>887260.5142914477</v>
      </c>
      <c r="H23" s="12">
        <v>953095.244451873</v>
      </c>
      <c r="I23" s="12">
        <v>1023814.9115902019</v>
      </c>
      <c r="J23" s="12">
        <v>1099781.9780301948</v>
      </c>
      <c r="K23" s="12">
        <v>1181385.8008000352</v>
      </c>
      <c r="L23" s="12">
        <v>1269044.6272193978</v>
      </c>
      <c r="M23" s="12">
        <v>1363207.738559077</v>
      </c>
      <c r="N23" s="12">
        <v>366089.43819004012</v>
      </c>
    </row>
    <row r="24" spans="2:15" ht="15.75" thickBot="1" x14ac:dyDescent="0.3">
      <c r="B24" s="75"/>
      <c r="C24" s="78"/>
      <c r="D24" s="14" t="s">
        <v>19</v>
      </c>
      <c r="E24" s="14">
        <v>208.19394674585206</v>
      </c>
      <c r="F24" s="14">
        <v>218.187256189653</v>
      </c>
      <c r="G24" s="14">
        <v>228.66024448675634</v>
      </c>
      <c r="H24" s="15">
        <v>239.63593622212065</v>
      </c>
      <c r="I24" s="15">
        <v>251.13846116078244</v>
      </c>
      <c r="J24" s="15">
        <v>263.19310729649999</v>
      </c>
      <c r="K24" s="15">
        <v>275.82637644673201</v>
      </c>
      <c r="L24" s="15">
        <v>289.06604251617517</v>
      </c>
      <c r="M24" s="15">
        <v>302.9412125569516</v>
      </c>
      <c r="N24" s="15">
        <v>317.4823907596853</v>
      </c>
    </row>
    <row r="25" spans="2:15" ht="15.75" thickBot="1" x14ac:dyDescent="0.3">
      <c r="B25" s="76"/>
      <c r="C25" s="79"/>
      <c r="D25" s="16" t="s">
        <v>20</v>
      </c>
      <c r="E25" s="16">
        <v>4171.5360000000001</v>
      </c>
      <c r="F25" s="16">
        <v>4180.2960000000003</v>
      </c>
      <c r="G25" s="16">
        <v>3880.2570000000001</v>
      </c>
      <c r="H25" s="17">
        <v>3977.2634249999996</v>
      </c>
      <c r="I25" s="17">
        <v>4076.6950106249992</v>
      </c>
      <c r="J25" s="17">
        <v>4178.612385890624</v>
      </c>
      <c r="K25" s="17">
        <v>4283.0776955378888</v>
      </c>
      <c r="L25" s="17">
        <v>4390.1546379263355</v>
      </c>
      <c r="M25" s="17">
        <v>4499.9085038744934</v>
      </c>
      <c r="N25" s="17">
        <v>1153.1015541178388</v>
      </c>
    </row>
    <row r="26" spans="2:15" ht="15.75" thickBot="1" x14ac:dyDescent="0.3">
      <c r="B26" s="74" t="s">
        <v>73</v>
      </c>
      <c r="C26" s="77">
        <v>3</v>
      </c>
      <c r="D26" s="11" t="s">
        <v>7</v>
      </c>
      <c r="E26" s="11">
        <v>18695873</v>
      </c>
      <c r="F26" s="11">
        <v>19111742</v>
      </c>
      <c r="G26" s="11">
        <v>15472010</v>
      </c>
      <c r="H26" s="12">
        <v>18094702</v>
      </c>
      <c r="I26" s="12">
        <v>19436869.82475318</v>
      </c>
      <c r="J26" s="12">
        <v>20879085.565749865</v>
      </c>
      <c r="K26" s="12">
        <v>22428313.714728504</v>
      </c>
      <c r="L26" s="12">
        <v>24092494.592361361</v>
      </c>
      <c r="M26" s="12">
        <v>25880157.691114571</v>
      </c>
      <c r="N26" s="12">
        <v>6950116.3479488185</v>
      </c>
    </row>
    <row r="27" spans="2:15" ht="15.75" thickBot="1" x14ac:dyDescent="0.3">
      <c r="B27" s="75"/>
      <c r="C27" s="78"/>
      <c r="D27" s="14" t="s">
        <v>19</v>
      </c>
      <c r="E27" s="14">
        <v>2024.02</v>
      </c>
      <c r="F27" s="14">
        <v>2121.17</v>
      </c>
      <c r="G27" s="14">
        <v>2222.9899999999998</v>
      </c>
      <c r="H27" s="15">
        <v>2329.69</v>
      </c>
      <c r="I27" s="15">
        <v>2441.5188089600001</v>
      </c>
      <c r="J27" s="15">
        <v>2558.7117117900802</v>
      </c>
      <c r="K27" s="15">
        <v>2681.5298739560044</v>
      </c>
      <c r="L27" s="15">
        <v>2810.2433079058928</v>
      </c>
      <c r="M27" s="15">
        <v>2945.1349866853757</v>
      </c>
      <c r="N27" s="15">
        <v>3086.5014660462739</v>
      </c>
    </row>
    <row r="28" spans="2:15" ht="15.75" thickBot="1" x14ac:dyDescent="0.3">
      <c r="B28" s="76"/>
      <c r="C28" s="79"/>
      <c r="D28" s="16" t="s">
        <v>20</v>
      </c>
      <c r="E28" s="16">
        <v>9237</v>
      </c>
      <c r="F28" s="16">
        <v>9010</v>
      </c>
      <c r="G28" s="16">
        <v>6960</v>
      </c>
      <c r="H28" s="17">
        <v>7767</v>
      </c>
      <c r="I28" s="17">
        <v>7960.9748462403177</v>
      </c>
      <c r="J28" s="17">
        <v>8159.9992173963246</v>
      </c>
      <c r="K28" s="17">
        <v>8363.9991978312319</v>
      </c>
      <c r="L28" s="17">
        <v>8573.0991777770123</v>
      </c>
      <c r="M28" s="17">
        <v>8787.4266572214365</v>
      </c>
      <c r="N28" s="17">
        <v>2251.7780809129931</v>
      </c>
    </row>
    <row r="29" spans="2:15" ht="15.75" thickBot="1" x14ac:dyDescent="0.3">
      <c r="B29" s="74" t="s">
        <v>23</v>
      </c>
      <c r="C29" s="77">
        <v>4</v>
      </c>
      <c r="D29" s="11" t="s">
        <v>7</v>
      </c>
      <c r="E29" s="11">
        <v>50872013</v>
      </c>
      <c r="F29" s="11">
        <v>52083407</v>
      </c>
      <c r="G29" s="11">
        <v>43221735</v>
      </c>
      <c r="H29" s="12">
        <v>58645792</v>
      </c>
      <c r="I29" s="12">
        <v>62997926.936017856</v>
      </c>
      <c r="J29" s="12">
        <v>67672373.114670381</v>
      </c>
      <c r="K29" s="12">
        <v>72693663.199778914</v>
      </c>
      <c r="L29" s="12">
        <v>78087533.009202495</v>
      </c>
      <c r="M29" s="12">
        <v>83881627.95848532</v>
      </c>
      <c r="N29" s="12">
        <v>22526411.188251227</v>
      </c>
    </row>
    <row r="30" spans="2:15" ht="15.75" thickBot="1" x14ac:dyDescent="0.3">
      <c r="B30" s="75"/>
      <c r="C30" s="78"/>
      <c r="D30" s="14" t="s">
        <v>19</v>
      </c>
      <c r="E30" s="14">
        <v>741.38</v>
      </c>
      <c r="F30" s="14">
        <v>776.97</v>
      </c>
      <c r="G30" s="14">
        <v>814.26</v>
      </c>
      <c r="H30" s="15">
        <v>853.34</v>
      </c>
      <c r="I30" s="15">
        <v>894.30501504000006</v>
      </c>
      <c r="J30" s="15">
        <v>937.23165576192014</v>
      </c>
      <c r="K30" s="15">
        <v>982.2187752384923</v>
      </c>
      <c r="L30" s="15">
        <v>1029.36527644994</v>
      </c>
      <c r="M30" s="15">
        <v>1078.7748097195372</v>
      </c>
      <c r="N30" s="15">
        <v>1130.556000586075</v>
      </c>
    </row>
    <row r="31" spans="2:15" ht="15.75" thickBot="1" x14ac:dyDescent="0.3">
      <c r="B31" s="76"/>
      <c r="C31" s="78"/>
      <c r="D31" s="16" t="s">
        <v>20</v>
      </c>
      <c r="E31" s="16">
        <v>68618</v>
      </c>
      <c r="F31" s="16">
        <v>67034</v>
      </c>
      <c r="G31" s="16">
        <v>53081</v>
      </c>
      <c r="H31" s="17">
        <v>68725</v>
      </c>
      <c r="I31" s="17">
        <v>70443.445889879207</v>
      </c>
      <c r="J31" s="17">
        <v>72204.532037126177</v>
      </c>
      <c r="K31" s="17">
        <v>74009.645338054324</v>
      </c>
      <c r="L31" s="17">
        <v>75859.88647150567</v>
      </c>
      <c r="M31" s="17">
        <v>77756.383633293299</v>
      </c>
      <c r="N31" s="17">
        <v>19925.073306031405</v>
      </c>
    </row>
    <row r="32" spans="2:15" x14ac:dyDescent="0.25">
      <c r="B32" s="22" t="s">
        <v>7</v>
      </c>
      <c r="C32" s="22"/>
      <c r="D32" s="22"/>
      <c r="E32" s="23">
        <f>SUM(E14,E20,E23,E26,E29)</f>
        <v>74863162.543832406</v>
      </c>
      <c r="F32" s="23">
        <f t="shared" ref="F32:N32" si="0">SUM(F14,F20,F23,F26,F29)</f>
        <v>76793134.454167277</v>
      </c>
      <c r="G32" s="23">
        <f t="shared" si="0"/>
        <v>64075031.022716731</v>
      </c>
      <c r="H32" s="23">
        <f t="shared" si="0"/>
        <v>84905390.333402306</v>
      </c>
      <c r="I32" s="23">
        <f t="shared" si="0"/>
        <v>91205378.56351009</v>
      </c>
      <c r="J32" s="23">
        <f t="shared" si="0"/>
        <v>97972817.652922541</v>
      </c>
      <c r="K32" s="23">
        <f t="shared" si="0"/>
        <v>105242400.72276938</v>
      </c>
      <c r="L32" s="23">
        <f t="shared" si="0"/>
        <v>113051386.85639885</v>
      </c>
      <c r="M32" s="23">
        <f t="shared" si="0"/>
        <v>121439799.76114365</v>
      </c>
      <c r="N32" s="23">
        <f t="shared" si="0"/>
        <v>32612658.22585512</v>
      </c>
      <c r="O32" s="24">
        <f>SUM(E32:N32)</f>
        <v>862161160.13671827</v>
      </c>
    </row>
    <row r="34" spans="2:15" ht="15" customHeight="1" x14ac:dyDescent="0.25">
      <c r="B34" s="81" t="s">
        <v>24</v>
      </c>
      <c r="C34" s="81" t="s">
        <v>74</v>
      </c>
      <c r="D34" s="83"/>
      <c r="E34" s="71" t="s">
        <v>6</v>
      </c>
      <c r="F34" s="72"/>
      <c r="G34" s="72"/>
      <c r="H34" s="72"/>
      <c r="I34" s="72"/>
      <c r="J34" s="72"/>
      <c r="K34" s="72"/>
      <c r="L34" s="72"/>
      <c r="M34" s="72"/>
      <c r="N34" s="73"/>
      <c r="O34" s="71" t="s">
        <v>7</v>
      </c>
    </row>
    <row r="35" spans="2:15" ht="30.75" thickBot="1" x14ac:dyDescent="0.3">
      <c r="B35" s="82"/>
      <c r="C35" s="82"/>
      <c r="D35" s="84"/>
      <c r="E35" s="8" t="s">
        <v>8</v>
      </c>
      <c r="F35" s="8" t="s">
        <v>9</v>
      </c>
      <c r="G35" s="8" t="s">
        <v>10</v>
      </c>
      <c r="H35" s="9" t="s">
        <v>11</v>
      </c>
      <c r="I35" s="9" t="s">
        <v>25</v>
      </c>
      <c r="J35" s="9" t="s">
        <v>13</v>
      </c>
      <c r="K35" s="9" t="s">
        <v>14</v>
      </c>
      <c r="L35" s="9" t="s">
        <v>15</v>
      </c>
      <c r="M35" s="9" t="s">
        <v>16</v>
      </c>
      <c r="N35" s="32" t="s">
        <v>28</v>
      </c>
      <c r="O35" s="80"/>
    </row>
    <row r="36" spans="2:15" ht="15" customHeight="1" x14ac:dyDescent="0.25">
      <c r="B36" s="70" t="s">
        <v>17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5" ht="15.75" thickBot="1" x14ac:dyDescent="0.3">
      <c r="B37" s="22" t="s">
        <v>18</v>
      </c>
      <c r="C37" s="18">
        <v>1</v>
      </c>
      <c r="D37" s="10"/>
      <c r="E37" s="11">
        <v>4072243</v>
      </c>
      <c r="F37" s="11">
        <v>3662957</v>
      </c>
      <c r="G37" s="11">
        <v>3136663</v>
      </c>
      <c r="H37" s="12">
        <v>6048298</v>
      </c>
      <c r="I37" s="12">
        <v>6496931.8729982963</v>
      </c>
      <c r="J37" s="12">
        <v>6979004.217974769</v>
      </c>
      <c r="K37" s="12">
        <v>7496846.3309484962</v>
      </c>
      <c r="L37" s="12">
        <v>8053112.3287048731</v>
      </c>
      <c r="M37" s="12">
        <v>8650653.2634947747</v>
      </c>
      <c r="N37" s="12">
        <v>2323132.9339115215</v>
      </c>
      <c r="O37" s="13"/>
    </row>
    <row r="38" spans="2:15" ht="26.25" thickBot="1" x14ac:dyDescent="0.3">
      <c r="B38" s="49" t="s">
        <v>26</v>
      </c>
      <c r="C38" s="50">
        <v>2</v>
      </c>
      <c r="D38" s="51"/>
      <c r="E38" s="46">
        <v>508707.93</v>
      </c>
      <c r="F38" s="46">
        <v>1400514.2299999946</v>
      </c>
      <c r="G38" s="46">
        <v>1906271.4099999943</v>
      </c>
      <c r="H38" s="46">
        <v>1209662.3572592319</v>
      </c>
      <c r="I38" s="46">
        <v>1299419.3041678669</v>
      </c>
      <c r="J38" s="46">
        <v>1395836.2165371224</v>
      </c>
      <c r="K38" s="46">
        <v>1499407.2638041768</v>
      </c>
      <c r="L38" s="46">
        <v>1610663.2827784468</v>
      </c>
      <c r="M38" s="46">
        <v>1730174.4983606073</v>
      </c>
      <c r="N38" s="46">
        <v>464638.36153474107</v>
      </c>
      <c r="O38" s="13"/>
    </row>
    <row r="39" spans="2:15" ht="35.65" customHeight="1" thickBot="1" x14ac:dyDescent="0.3">
      <c r="B39" s="25" t="s">
        <v>71</v>
      </c>
      <c r="C39" s="20" t="s">
        <v>21</v>
      </c>
      <c r="D39" s="18"/>
      <c r="E39" s="11">
        <v>0</v>
      </c>
      <c r="F39" s="11">
        <v>645571.86999999988</v>
      </c>
      <c r="G39" s="11">
        <v>1056831.33</v>
      </c>
      <c r="H39" s="12">
        <v>1163503.0889504377</v>
      </c>
      <c r="I39" s="12">
        <v>1249835.0181505601</v>
      </c>
      <c r="J39" s="12">
        <v>1342572.7764973317</v>
      </c>
      <c r="K39" s="12">
        <v>1442191.6765134337</v>
      </c>
      <c r="L39" s="12">
        <v>1549202.2989107303</v>
      </c>
      <c r="M39" s="12">
        <v>1664153.1094899066</v>
      </c>
      <c r="N39" s="12">
        <v>446908.31755351444</v>
      </c>
      <c r="O39" s="26"/>
    </row>
    <row r="40" spans="2:15" ht="26.25" thickBot="1" x14ac:dyDescent="0.3">
      <c r="B40" s="25" t="s">
        <v>72</v>
      </c>
      <c r="C40" s="20" t="s">
        <v>22</v>
      </c>
      <c r="D40" s="18"/>
      <c r="E40" s="11">
        <v>508707.93</v>
      </c>
      <c r="F40" s="11">
        <v>754942.35999999486</v>
      </c>
      <c r="G40" s="11">
        <v>849440.07999999437</v>
      </c>
      <c r="H40" s="12">
        <v>953095.244451873</v>
      </c>
      <c r="I40" s="12">
        <v>1023814.9115902019</v>
      </c>
      <c r="J40" s="12">
        <v>1099781.9780301948</v>
      </c>
      <c r="K40" s="12">
        <v>1181385.8008000352</v>
      </c>
      <c r="L40" s="12">
        <v>1269044.6272193978</v>
      </c>
      <c r="M40" s="12">
        <v>1363207.738559077</v>
      </c>
      <c r="N40" s="12">
        <v>366089.43819004012</v>
      </c>
      <c r="O40" s="26"/>
    </row>
    <row r="41" spans="2:15" ht="26.25" thickBot="1" x14ac:dyDescent="0.3">
      <c r="B41" s="25" t="s">
        <v>73</v>
      </c>
      <c r="C41" s="20">
        <v>3</v>
      </c>
      <c r="D41" s="18"/>
      <c r="E41" s="11">
        <v>15745807</v>
      </c>
      <c r="F41" s="11">
        <v>16453461</v>
      </c>
      <c r="G41" s="11">
        <v>13660006</v>
      </c>
      <c r="H41" s="12">
        <v>18094702</v>
      </c>
      <c r="I41" s="12">
        <v>19436869.82475318</v>
      </c>
      <c r="J41" s="12">
        <v>20879085.565749865</v>
      </c>
      <c r="K41" s="12">
        <v>22428313.714728504</v>
      </c>
      <c r="L41" s="12">
        <v>24092494.592361361</v>
      </c>
      <c r="M41" s="12">
        <v>25880157.691114571</v>
      </c>
      <c r="N41" s="12">
        <v>6950116.3479488185</v>
      </c>
      <c r="O41" s="19"/>
    </row>
    <row r="42" spans="2:15" ht="15" customHeight="1" thickBot="1" x14ac:dyDescent="0.3">
      <c r="B42" s="25" t="s">
        <v>23</v>
      </c>
      <c r="C42" s="20">
        <v>4</v>
      </c>
      <c r="D42" s="20"/>
      <c r="E42" s="11">
        <v>36206063</v>
      </c>
      <c r="F42" s="11">
        <v>36864782</v>
      </c>
      <c r="G42" s="11">
        <v>30973358</v>
      </c>
      <c r="H42" s="12">
        <v>58645792</v>
      </c>
      <c r="I42" s="12">
        <v>62997926.936017856</v>
      </c>
      <c r="J42" s="12">
        <v>67672373.114670381</v>
      </c>
      <c r="K42" s="12">
        <v>72693663.199778914</v>
      </c>
      <c r="L42" s="12">
        <v>78087533.009202495</v>
      </c>
      <c r="M42" s="12">
        <v>83881627.95848532</v>
      </c>
      <c r="N42" s="12">
        <v>22526411.188251227</v>
      </c>
      <c r="O42" s="21"/>
    </row>
    <row r="43" spans="2:15" x14ac:dyDescent="0.25">
      <c r="B43" s="25" t="s">
        <v>7</v>
      </c>
      <c r="C43" s="27"/>
      <c r="D43" s="25"/>
      <c r="E43" s="28">
        <f>SUM(E37,E39:E42)</f>
        <v>56532820.93</v>
      </c>
      <c r="F43" s="28">
        <f t="shared" ref="F43:N43" si="1">SUM(F37,F39:F42)</f>
        <v>58381714.229999997</v>
      </c>
      <c r="G43" s="28">
        <f t="shared" si="1"/>
        <v>49676298.409999996</v>
      </c>
      <c r="H43" s="28">
        <f t="shared" si="1"/>
        <v>84905390.333402306</v>
      </c>
      <c r="I43" s="28">
        <f t="shared" si="1"/>
        <v>91205378.56351009</v>
      </c>
      <c r="J43" s="28">
        <f t="shared" si="1"/>
        <v>97972817.652922541</v>
      </c>
      <c r="K43" s="28">
        <f t="shared" si="1"/>
        <v>105242400.72276938</v>
      </c>
      <c r="L43" s="28">
        <f t="shared" si="1"/>
        <v>113051386.85639885</v>
      </c>
      <c r="M43" s="28">
        <f t="shared" si="1"/>
        <v>121439799.76114365</v>
      </c>
      <c r="N43" s="28">
        <f t="shared" si="1"/>
        <v>32612658.22585512</v>
      </c>
      <c r="O43" s="28">
        <f>SUM(E43:N43)</f>
        <v>811020665.6860019</v>
      </c>
    </row>
    <row r="44" spans="2:15" ht="15.75" thickBot="1" x14ac:dyDescent="0.3"/>
    <row r="45" spans="2:15" ht="25.5" x14ac:dyDescent="0.25">
      <c r="B45" s="29" t="s">
        <v>27</v>
      </c>
      <c r="C45" s="27"/>
      <c r="D45" s="25"/>
      <c r="E45" s="30">
        <f>E32-E43</f>
        <v>18330341.613832407</v>
      </c>
      <c r="F45" s="30">
        <f t="shared" ref="F45:N45" si="2">F32-F43</f>
        <v>18411420.22416728</v>
      </c>
      <c r="G45" s="30">
        <f t="shared" si="2"/>
        <v>14398732.612716734</v>
      </c>
      <c r="H45" s="30">
        <f t="shared" si="2"/>
        <v>0</v>
      </c>
      <c r="I45" s="30">
        <f t="shared" si="2"/>
        <v>0</v>
      </c>
      <c r="J45" s="30">
        <f t="shared" si="2"/>
        <v>0</v>
      </c>
      <c r="K45" s="30">
        <f t="shared" si="2"/>
        <v>0</v>
      </c>
      <c r="L45" s="30">
        <f t="shared" si="2"/>
        <v>0</v>
      </c>
      <c r="M45" s="30">
        <f t="shared" si="2"/>
        <v>0</v>
      </c>
      <c r="N45" s="30">
        <f t="shared" si="2"/>
        <v>0</v>
      </c>
      <c r="O45" s="31">
        <f>SUM(E45:N45)</f>
        <v>51140494.450716421</v>
      </c>
    </row>
    <row r="48" spans="2:15" x14ac:dyDescent="0.25">
      <c r="E48" s="63"/>
      <c r="F48" s="63"/>
      <c r="G48" s="63"/>
    </row>
    <row r="51" spans="5:7" x14ac:dyDescent="0.25">
      <c r="E51" s="63"/>
      <c r="F51" s="63"/>
      <c r="G51" s="63"/>
    </row>
    <row r="54" spans="5:7" x14ac:dyDescent="0.25">
      <c r="E54" s="63"/>
      <c r="F54" s="63"/>
      <c r="G54" s="63"/>
    </row>
    <row r="57" spans="5:7" x14ac:dyDescent="0.25">
      <c r="E57" s="63"/>
      <c r="F57" s="63"/>
      <c r="G57" s="63"/>
    </row>
    <row r="60" spans="5:7" x14ac:dyDescent="0.25">
      <c r="E60" s="63"/>
      <c r="F60" s="63"/>
      <c r="G60" s="63"/>
    </row>
    <row r="63" spans="5:7" x14ac:dyDescent="0.25">
      <c r="E63" s="63"/>
      <c r="F63" s="63"/>
      <c r="G63" s="63"/>
    </row>
    <row r="66" spans="5:8" x14ac:dyDescent="0.25">
      <c r="E66" s="63"/>
      <c r="F66" s="63"/>
      <c r="G66" s="63"/>
      <c r="H66" s="64"/>
    </row>
    <row r="67" spans="5:8" x14ac:dyDescent="0.25">
      <c r="H67" s="65"/>
    </row>
  </sheetData>
  <mergeCells count="36">
    <mergeCell ref="B2:B3"/>
    <mergeCell ref="C2:C3"/>
    <mergeCell ref="G2:G3"/>
    <mergeCell ref="B11:B12"/>
    <mergeCell ref="C11:C12"/>
    <mergeCell ref="D11:D12"/>
    <mergeCell ref="D2:D3"/>
    <mergeCell ref="E2:E3"/>
    <mergeCell ref="F2:F3"/>
    <mergeCell ref="O11:O12"/>
    <mergeCell ref="B14:B16"/>
    <mergeCell ref="C14:C16"/>
    <mergeCell ref="B17:B19"/>
    <mergeCell ref="C17:C19"/>
    <mergeCell ref="B13:O13"/>
    <mergeCell ref="E11:N11"/>
    <mergeCell ref="B36:O36"/>
    <mergeCell ref="E34:N34"/>
    <mergeCell ref="B20:B22"/>
    <mergeCell ref="C20:C22"/>
    <mergeCell ref="B23:B25"/>
    <mergeCell ref="C23:C25"/>
    <mergeCell ref="B26:B28"/>
    <mergeCell ref="C26:C28"/>
    <mergeCell ref="O34:O35"/>
    <mergeCell ref="B29:B31"/>
    <mergeCell ref="C29:C31"/>
    <mergeCell ref="B34:B35"/>
    <mergeCell ref="C34:C35"/>
    <mergeCell ref="D34:D35"/>
    <mergeCell ref="M2:M3"/>
    <mergeCell ref="H2:H3"/>
    <mergeCell ref="I2:I3"/>
    <mergeCell ref="J2:J3"/>
    <mergeCell ref="K2:K3"/>
    <mergeCell ref="L2:L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topLeftCell="A4" zoomScaleNormal="100" workbookViewId="0">
      <selection activeCell="G4" sqref="G4"/>
    </sheetView>
  </sheetViews>
  <sheetFormatPr defaultRowHeight="15" x14ac:dyDescent="0.25"/>
  <cols>
    <col min="2" max="3" width="11.7109375" customWidth="1"/>
    <col min="4" max="6" width="11.7109375" style="56" customWidth="1"/>
    <col min="7" max="7" width="12.85546875" style="56" customWidth="1"/>
    <col min="9" max="9" width="12.85546875" customWidth="1"/>
    <col min="10" max="10" width="13" customWidth="1"/>
  </cols>
  <sheetData>
    <row r="1" spans="1:7" hidden="1" x14ac:dyDescent="0.25"/>
    <row r="2" spans="1:7" x14ac:dyDescent="0.25">
      <c r="B2" s="37" t="s">
        <v>75</v>
      </c>
    </row>
    <row r="3" spans="1:7" ht="60" x14ac:dyDescent="0.25">
      <c r="B3" s="33" t="s">
        <v>49</v>
      </c>
      <c r="C3" s="33" t="s">
        <v>32</v>
      </c>
      <c r="D3" s="1" t="s">
        <v>33</v>
      </c>
      <c r="E3" s="1" t="s">
        <v>50</v>
      </c>
      <c r="F3" s="1" t="s">
        <v>35</v>
      </c>
      <c r="G3" s="1" t="s">
        <v>51</v>
      </c>
    </row>
    <row r="4" spans="1:7" ht="15.75" thickBot="1" x14ac:dyDescent="0.3">
      <c r="B4" s="92" t="s">
        <v>52</v>
      </c>
      <c r="C4" s="57" t="s">
        <v>36</v>
      </c>
      <c r="D4" s="36">
        <v>252.46</v>
      </c>
      <c r="E4" s="36">
        <v>128.47999999999999</v>
      </c>
      <c r="F4" s="58" t="s">
        <v>44</v>
      </c>
      <c r="G4" s="35">
        <v>1012</v>
      </c>
    </row>
    <row r="5" spans="1:7" ht="15.75" thickBot="1" x14ac:dyDescent="0.3">
      <c r="B5" s="92"/>
      <c r="C5" s="57" t="s">
        <v>37</v>
      </c>
      <c r="D5" s="36">
        <v>252.46</v>
      </c>
      <c r="E5" s="36">
        <v>126.04</v>
      </c>
      <c r="F5" s="58" t="s">
        <v>44</v>
      </c>
      <c r="G5" s="35">
        <v>1048</v>
      </c>
    </row>
    <row r="6" spans="1:7" ht="15.75" thickBot="1" x14ac:dyDescent="0.3">
      <c r="B6" s="92"/>
      <c r="C6" s="57" t="s">
        <v>38</v>
      </c>
      <c r="D6" s="36">
        <v>252.46</v>
      </c>
      <c r="E6" s="36">
        <v>117.99</v>
      </c>
      <c r="F6" s="58" t="s">
        <v>44</v>
      </c>
      <c r="G6" s="35">
        <v>1009</v>
      </c>
    </row>
    <row r="7" spans="1:7" ht="15.75" thickBot="1" x14ac:dyDescent="0.3">
      <c r="B7" s="93"/>
      <c r="C7" s="57" t="s">
        <v>39</v>
      </c>
      <c r="D7" s="36">
        <v>252.46</v>
      </c>
      <c r="E7" s="36">
        <v>115.67</v>
      </c>
      <c r="F7" s="58" t="s">
        <v>44</v>
      </c>
      <c r="G7" s="35">
        <v>1102</v>
      </c>
    </row>
    <row r="8" spans="1:7" ht="15.75" thickBot="1" x14ac:dyDescent="0.3">
      <c r="B8" s="94" t="s">
        <v>53</v>
      </c>
      <c r="C8" s="57" t="s">
        <v>40</v>
      </c>
      <c r="D8" s="36">
        <v>264.58</v>
      </c>
      <c r="E8" s="36">
        <v>189.11</v>
      </c>
      <c r="F8" s="59">
        <v>8.9999999999999993E-3</v>
      </c>
      <c r="G8" s="35">
        <v>1166</v>
      </c>
    </row>
    <row r="9" spans="1:7" ht="15.75" thickBot="1" x14ac:dyDescent="0.3">
      <c r="B9" s="92"/>
      <c r="C9" s="57" t="s">
        <v>41</v>
      </c>
      <c r="D9" s="36">
        <v>264.58</v>
      </c>
      <c r="E9" s="36">
        <v>336.7</v>
      </c>
      <c r="F9" s="59">
        <v>3.3000000000000002E-2</v>
      </c>
      <c r="G9" s="35">
        <v>1135</v>
      </c>
    </row>
    <row r="10" spans="1:7" ht="15.75" thickBot="1" x14ac:dyDescent="0.3">
      <c r="B10" s="92"/>
      <c r="C10" s="57" t="s">
        <v>42</v>
      </c>
      <c r="D10" s="36">
        <v>264.58</v>
      </c>
      <c r="E10" s="36">
        <v>374.79</v>
      </c>
      <c r="F10" s="59">
        <v>3.1E-2</v>
      </c>
      <c r="G10" s="35">
        <v>1159</v>
      </c>
    </row>
    <row r="11" spans="1:7" ht="15.75" thickBot="1" x14ac:dyDescent="0.3">
      <c r="B11" s="93"/>
      <c r="C11" s="57" t="s">
        <v>43</v>
      </c>
      <c r="D11" s="36">
        <v>264.58</v>
      </c>
      <c r="E11" s="36">
        <v>432.42</v>
      </c>
      <c r="F11" s="59">
        <v>4.2999999999999997E-2</v>
      </c>
      <c r="G11" s="35">
        <v>841</v>
      </c>
    </row>
    <row r="12" spans="1:7" ht="15.75" thickBot="1" x14ac:dyDescent="0.3">
      <c r="B12" s="94" t="s">
        <v>54</v>
      </c>
      <c r="C12" s="57" t="s">
        <v>45</v>
      </c>
      <c r="D12" s="36">
        <v>277.27999999999997</v>
      </c>
      <c r="E12" s="36">
        <v>466.15</v>
      </c>
      <c r="F12" s="59">
        <v>4.7E-2</v>
      </c>
      <c r="G12" s="35">
        <v>1041</v>
      </c>
    </row>
    <row r="13" spans="1:7" ht="15.75" thickBot="1" x14ac:dyDescent="0.3">
      <c r="B13" s="92"/>
      <c r="C13" s="57" t="s">
        <v>46</v>
      </c>
      <c r="D13" s="36">
        <v>277.27999999999997</v>
      </c>
      <c r="E13" s="36">
        <v>488.2</v>
      </c>
      <c r="F13" s="59">
        <v>4.9000000000000002E-2</v>
      </c>
      <c r="G13" s="35">
        <v>957</v>
      </c>
    </row>
    <row r="14" spans="1:7" ht="15.75" thickBot="1" x14ac:dyDescent="0.3">
      <c r="B14" s="92"/>
      <c r="C14" s="57" t="s">
        <v>47</v>
      </c>
      <c r="D14" s="36">
        <v>277.27999999999997</v>
      </c>
      <c r="E14" s="36">
        <v>417.47</v>
      </c>
      <c r="F14" s="59">
        <v>3.5000000000000003E-2</v>
      </c>
      <c r="G14" s="35">
        <v>998</v>
      </c>
    </row>
    <row r="15" spans="1:7" ht="15.75" thickBot="1" x14ac:dyDescent="0.3">
      <c r="B15" s="93"/>
      <c r="C15" s="57" t="s">
        <v>48</v>
      </c>
      <c r="D15" s="36">
        <v>277.27999999999997</v>
      </c>
      <c r="E15" s="36">
        <v>504.24</v>
      </c>
      <c r="F15" s="59">
        <v>4.7E-2</v>
      </c>
      <c r="G15" s="35">
        <v>1065</v>
      </c>
    </row>
    <row r="16" spans="1:7" ht="15.75" thickBot="1" x14ac:dyDescent="0.3">
      <c r="B16" s="2" t="s">
        <v>55</v>
      </c>
      <c r="C16" s="57" t="s">
        <v>56</v>
      </c>
      <c r="D16" s="36">
        <v>290.58999999999997</v>
      </c>
      <c r="E16" s="36">
        <v>805.84</v>
      </c>
      <c r="F16" s="59">
        <v>9.7000000000000003E-2</v>
      </c>
      <c r="G16" s="35">
        <v>360</v>
      </c>
    </row>
    <row r="17" spans="2:3" x14ac:dyDescent="0.25">
      <c r="B17" s="38"/>
      <c r="C17" s="38"/>
    </row>
  </sheetData>
  <mergeCells count="3">
    <mergeCell ref="B4:B7"/>
    <mergeCell ref="B8:B11"/>
    <mergeCell ref="B12:B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topLeftCell="A2" zoomScale="80" zoomScaleNormal="80" workbookViewId="0">
      <selection activeCell="H21" sqref="H21"/>
    </sheetView>
  </sheetViews>
  <sheetFormatPr defaultRowHeight="15" x14ac:dyDescent="0.25"/>
  <cols>
    <col min="2" max="2" width="22" customWidth="1"/>
    <col min="3" max="3" width="11.7109375" customWidth="1"/>
    <col min="4" max="5" width="11.7109375" style="56" customWidth="1"/>
    <col min="6" max="6" width="14.28515625" style="56" customWidth="1"/>
    <col min="7" max="7" width="3.7109375" customWidth="1"/>
    <col min="8" max="8" width="22.140625" customWidth="1"/>
    <col min="9" max="12" width="11.7109375" customWidth="1"/>
    <col min="13" max="19" width="12.7109375" customWidth="1"/>
    <col min="20" max="20" width="15.7109375" customWidth="1"/>
  </cols>
  <sheetData>
    <row r="1" spans="1:20" hidden="1" x14ac:dyDescent="0.25">
      <c r="H1" s="37"/>
    </row>
    <row r="2" spans="1:20" x14ac:dyDescent="0.25">
      <c r="B2" s="43" t="s">
        <v>76</v>
      </c>
      <c r="I2" s="43" t="s">
        <v>77</v>
      </c>
    </row>
    <row r="3" spans="1:20" ht="45" x14ac:dyDescent="0.25">
      <c r="B3" s="33" t="s">
        <v>49</v>
      </c>
      <c r="C3" s="33" t="s">
        <v>32</v>
      </c>
      <c r="D3" s="1" t="s">
        <v>33</v>
      </c>
      <c r="E3" s="1" t="s">
        <v>34</v>
      </c>
      <c r="F3" s="1" t="s">
        <v>51</v>
      </c>
      <c r="G3" s="44"/>
      <c r="H3" s="44"/>
      <c r="I3" s="33" t="s">
        <v>32</v>
      </c>
      <c r="J3" s="33" t="s">
        <v>33</v>
      </c>
      <c r="K3" s="33" t="s">
        <v>34</v>
      </c>
      <c r="L3" s="33" t="s">
        <v>51</v>
      </c>
    </row>
    <row r="4" spans="1:20" ht="15.75" thickBot="1" x14ac:dyDescent="0.3">
      <c r="B4" s="92" t="s">
        <v>52</v>
      </c>
      <c r="C4" s="57" t="s">
        <v>36</v>
      </c>
      <c r="D4" s="36">
        <v>208.19</v>
      </c>
      <c r="E4" s="36">
        <v>128.47999999999999</v>
      </c>
      <c r="F4" s="35">
        <v>1012</v>
      </c>
      <c r="G4" s="45"/>
      <c r="H4" s="45"/>
      <c r="I4" s="2" t="s">
        <v>36</v>
      </c>
      <c r="J4" s="57">
        <v>5448.55</v>
      </c>
      <c r="K4" s="36" t="s">
        <v>57</v>
      </c>
      <c r="L4" s="36" t="s">
        <v>57</v>
      </c>
      <c r="N4" s="39"/>
    </row>
    <row r="5" spans="1:20" ht="15.75" thickBot="1" x14ac:dyDescent="0.3">
      <c r="B5" s="92"/>
      <c r="C5" s="57" t="s">
        <v>37</v>
      </c>
      <c r="D5" s="36">
        <v>208.19</v>
      </c>
      <c r="E5" s="36">
        <v>126.04</v>
      </c>
      <c r="F5" s="35">
        <v>1048</v>
      </c>
      <c r="G5" s="45"/>
      <c r="H5" s="45"/>
      <c r="I5" s="2" t="s">
        <v>37</v>
      </c>
      <c r="J5" s="57">
        <v>5448.55</v>
      </c>
      <c r="K5" s="36" t="s">
        <v>57</v>
      </c>
      <c r="L5" s="36" t="s">
        <v>57</v>
      </c>
      <c r="N5" s="39"/>
    </row>
    <row r="6" spans="1:20" ht="15.75" thickBot="1" x14ac:dyDescent="0.3">
      <c r="B6" s="92"/>
      <c r="C6" s="57" t="s">
        <v>38</v>
      </c>
      <c r="D6" s="36">
        <v>208.19</v>
      </c>
      <c r="E6" s="36">
        <v>117.99</v>
      </c>
      <c r="F6" s="35">
        <v>1009</v>
      </c>
      <c r="G6" s="45"/>
      <c r="H6" s="45"/>
      <c r="I6" s="2" t="s">
        <v>38</v>
      </c>
      <c r="J6" s="57">
        <v>5448.55</v>
      </c>
      <c r="K6" s="36" t="s">
        <v>57</v>
      </c>
      <c r="L6" s="36" t="s">
        <v>57</v>
      </c>
      <c r="N6" s="39"/>
    </row>
    <row r="7" spans="1:20" ht="15.75" thickBot="1" x14ac:dyDescent="0.3">
      <c r="B7" s="93"/>
      <c r="C7" s="57" t="s">
        <v>39</v>
      </c>
      <c r="D7" s="36">
        <v>208.19</v>
      </c>
      <c r="E7" s="36">
        <v>115.67</v>
      </c>
      <c r="F7" s="35">
        <v>1102</v>
      </c>
      <c r="G7" s="45"/>
      <c r="H7" s="45"/>
      <c r="I7" s="2" t="s">
        <v>39</v>
      </c>
      <c r="J7" s="57">
        <v>5448.55</v>
      </c>
      <c r="K7" s="36" t="s">
        <v>57</v>
      </c>
      <c r="L7" s="36" t="s">
        <v>57</v>
      </c>
      <c r="N7" s="39"/>
    </row>
    <row r="8" spans="1:20" ht="15.75" thickBot="1" x14ac:dyDescent="0.3">
      <c r="B8" s="94" t="s">
        <v>53</v>
      </c>
      <c r="C8" s="57" t="s">
        <v>40</v>
      </c>
      <c r="D8" s="36">
        <v>218.19</v>
      </c>
      <c r="E8" s="36">
        <v>139.22999999999999</v>
      </c>
      <c r="F8" s="35">
        <v>1155</v>
      </c>
      <c r="G8" s="45"/>
      <c r="H8" s="45"/>
      <c r="I8" s="2" t="s">
        <v>40</v>
      </c>
      <c r="J8" s="57">
        <v>5710.08</v>
      </c>
      <c r="K8" s="57">
        <v>5425.44</v>
      </c>
      <c r="L8" s="60">
        <v>11</v>
      </c>
      <c r="N8" s="39"/>
      <c r="O8" s="38"/>
      <c r="P8" s="38"/>
      <c r="R8" s="38"/>
      <c r="S8" s="38"/>
      <c r="T8" s="38"/>
    </row>
    <row r="9" spans="1:20" ht="15.75" thickBot="1" x14ac:dyDescent="0.3">
      <c r="B9" s="92"/>
      <c r="C9" s="57" t="s">
        <v>41</v>
      </c>
      <c r="D9" s="36">
        <v>218.19</v>
      </c>
      <c r="E9" s="36">
        <v>167.44</v>
      </c>
      <c r="F9" s="35">
        <v>1098</v>
      </c>
      <c r="G9" s="45"/>
      <c r="H9" s="45"/>
      <c r="I9" s="2" t="s">
        <v>41</v>
      </c>
      <c r="J9" s="57">
        <v>5710.08</v>
      </c>
      <c r="K9" s="57">
        <v>5357.65</v>
      </c>
      <c r="L9" s="60">
        <v>37</v>
      </c>
      <c r="N9" s="39"/>
      <c r="O9" s="38"/>
      <c r="P9" s="38"/>
      <c r="R9" s="38"/>
      <c r="S9" s="38"/>
      <c r="T9" s="38"/>
    </row>
    <row r="10" spans="1:20" ht="15.75" thickBot="1" x14ac:dyDescent="0.3">
      <c r="B10" s="92"/>
      <c r="C10" s="57" t="s">
        <v>42</v>
      </c>
      <c r="D10" s="36">
        <v>218.19</v>
      </c>
      <c r="E10" s="36">
        <v>211.92</v>
      </c>
      <c r="F10" s="35">
        <v>1123</v>
      </c>
      <c r="G10" s="45"/>
      <c r="H10" s="45"/>
      <c r="I10" s="2" t="s">
        <v>42</v>
      </c>
      <c r="J10" s="57">
        <v>5710.08</v>
      </c>
      <c r="K10" s="57">
        <v>5454.06</v>
      </c>
      <c r="L10" s="60">
        <v>36</v>
      </c>
      <c r="N10" s="39"/>
      <c r="O10" s="38"/>
      <c r="P10" s="38"/>
      <c r="R10" s="38"/>
      <c r="S10" s="38"/>
      <c r="T10" s="38"/>
    </row>
    <row r="11" spans="1:20" ht="15.75" thickBot="1" x14ac:dyDescent="0.3">
      <c r="B11" s="93"/>
      <c r="C11" s="57" t="s">
        <v>43</v>
      </c>
      <c r="D11" s="36">
        <v>218.19</v>
      </c>
      <c r="E11" s="36">
        <v>214.17</v>
      </c>
      <c r="F11" s="35">
        <v>805</v>
      </c>
      <c r="G11" s="45"/>
      <c r="H11" s="45"/>
      <c r="I11" s="2" t="s">
        <v>43</v>
      </c>
      <c r="J11" s="61">
        <v>5710.08</v>
      </c>
      <c r="K11" s="61">
        <v>5314.25</v>
      </c>
      <c r="L11" s="62">
        <v>36</v>
      </c>
      <c r="N11" s="39"/>
      <c r="R11" s="38"/>
    </row>
    <row r="12" spans="1:20" ht="15.75" thickBot="1" x14ac:dyDescent="0.3">
      <c r="B12" s="94" t="s">
        <v>54</v>
      </c>
      <c r="C12" s="57" t="s">
        <v>45</v>
      </c>
      <c r="D12" s="36">
        <v>228.66</v>
      </c>
      <c r="E12" s="36">
        <v>213.16</v>
      </c>
      <c r="F12" s="35">
        <v>992</v>
      </c>
      <c r="G12" s="45"/>
      <c r="H12" s="45"/>
      <c r="I12" s="2" t="s">
        <v>45</v>
      </c>
      <c r="J12" s="57">
        <v>5984.17</v>
      </c>
      <c r="K12" s="57">
        <v>5589.31</v>
      </c>
      <c r="L12" s="60">
        <v>49</v>
      </c>
      <c r="N12" s="39"/>
      <c r="O12" s="38"/>
      <c r="P12" s="38"/>
      <c r="R12" s="38"/>
      <c r="S12" s="38"/>
      <c r="T12" s="38"/>
    </row>
    <row r="13" spans="1:20" ht="15.75" thickBot="1" x14ac:dyDescent="0.3">
      <c r="B13" s="92"/>
      <c r="C13" s="57" t="s">
        <v>46</v>
      </c>
      <c r="D13" s="36">
        <v>228.66</v>
      </c>
      <c r="E13" s="36">
        <v>213.43</v>
      </c>
      <c r="F13" s="35">
        <v>910</v>
      </c>
      <c r="G13" s="45"/>
      <c r="H13" s="45"/>
      <c r="I13" s="2" t="s">
        <v>46</v>
      </c>
      <c r="J13" s="57">
        <v>5984.17</v>
      </c>
      <c r="K13" s="57">
        <v>5809.66</v>
      </c>
      <c r="L13" s="60">
        <v>47</v>
      </c>
      <c r="N13" s="39"/>
      <c r="O13" s="38"/>
      <c r="P13" s="38"/>
      <c r="R13" s="38"/>
      <c r="S13" s="38"/>
      <c r="T13" s="38"/>
    </row>
    <row r="14" spans="1:20" ht="15.75" thickBot="1" x14ac:dyDescent="0.3">
      <c r="B14" s="92"/>
      <c r="C14" s="57" t="s">
        <v>47</v>
      </c>
      <c r="D14" s="36">
        <v>228.66</v>
      </c>
      <c r="E14" s="36">
        <v>218.88</v>
      </c>
      <c r="F14" s="35">
        <v>963</v>
      </c>
      <c r="G14" s="45"/>
      <c r="H14" s="45"/>
      <c r="I14" s="2" t="s">
        <v>47</v>
      </c>
      <c r="J14" s="57">
        <v>5984.17</v>
      </c>
      <c r="K14" s="57">
        <v>5879.28</v>
      </c>
      <c r="L14" s="60">
        <v>35</v>
      </c>
      <c r="N14" s="39"/>
      <c r="O14" s="38"/>
      <c r="P14" s="38"/>
      <c r="R14" s="38"/>
      <c r="S14" s="38"/>
      <c r="T14" s="38"/>
    </row>
    <row r="15" spans="1:20" ht="15.75" thickBot="1" x14ac:dyDescent="0.3">
      <c r="B15" s="93"/>
      <c r="C15" s="57" t="s">
        <v>48</v>
      </c>
      <c r="D15" s="36">
        <v>228.66</v>
      </c>
      <c r="E15" s="36">
        <v>229.48</v>
      </c>
      <c r="F15" s="35">
        <v>1015</v>
      </c>
      <c r="G15" s="45"/>
      <c r="H15" s="45"/>
      <c r="I15" s="2" t="s">
        <v>48</v>
      </c>
      <c r="J15" s="57">
        <v>5984.17</v>
      </c>
      <c r="K15" s="57">
        <v>6082.53</v>
      </c>
      <c r="L15" s="60">
        <v>50</v>
      </c>
      <c r="N15" s="39"/>
      <c r="O15" s="38"/>
      <c r="P15" s="38"/>
      <c r="R15" s="38"/>
      <c r="S15" s="38"/>
      <c r="T15" s="38"/>
    </row>
    <row r="16" spans="1:20" ht="16.149999999999999" customHeight="1" thickBot="1" x14ac:dyDescent="0.3">
      <c r="B16" s="2" t="s">
        <v>55</v>
      </c>
      <c r="C16" s="57" t="s">
        <v>56</v>
      </c>
      <c r="D16" s="36">
        <v>239.64</v>
      </c>
      <c r="E16" s="36">
        <v>234.06</v>
      </c>
      <c r="F16" s="35">
        <v>325</v>
      </c>
      <c r="G16" s="45"/>
      <c r="H16" s="45"/>
      <c r="I16" s="2" t="s">
        <v>56</v>
      </c>
      <c r="J16" s="57">
        <v>6271.41</v>
      </c>
      <c r="K16" s="57">
        <v>6120.97</v>
      </c>
      <c r="L16" s="60">
        <v>35</v>
      </c>
    </row>
  </sheetData>
  <mergeCells count="3">
    <mergeCell ref="B4:B7"/>
    <mergeCell ref="B8:B11"/>
    <mergeCell ref="B12:B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F16" sqref="F16"/>
    </sheetView>
  </sheetViews>
  <sheetFormatPr defaultRowHeight="15" x14ac:dyDescent="0.25"/>
  <cols>
    <col min="1" max="1" width="30.140625" customWidth="1"/>
    <col min="2" max="2" width="18.28515625" customWidth="1"/>
    <col min="3" max="3" width="16.7109375" customWidth="1"/>
    <col min="4" max="4" width="17.7109375" customWidth="1"/>
    <col min="5" max="5" width="15.140625" customWidth="1"/>
    <col min="6" max="6" width="19.28515625" customWidth="1"/>
    <col min="7" max="7" width="17.7109375" customWidth="1"/>
    <col min="8" max="8" width="20.28515625" customWidth="1"/>
  </cols>
  <sheetData>
    <row r="1" spans="1:8" x14ac:dyDescent="0.25">
      <c r="A1" s="81" t="s">
        <v>30</v>
      </c>
      <c r="B1" s="81"/>
      <c r="C1" s="71" t="s">
        <v>6</v>
      </c>
      <c r="D1" s="72"/>
      <c r="E1" s="72"/>
      <c r="F1" s="72"/>
      <c r="G1" s="72"/>
      <c r="H1" s="34"/>
    </row>
    <row r="2" spans="1:8" ht="15.75" thickBot="1" x14ac:dyDescent="0.3">
      <c r="A2" s="81"/>
      <c r="B2" s="81"/>
      <c r="C2" s="8" t="s">
        <v>8</v>
      </c>
      <c r="D2" s="8" t="s">
        <v>9</v>
      </c>
      <c r="E2" s="8" t="s">
        <v>10</v>
      </c>
      <c r="F2" s="8" t="s">
        <v>11</v>
      </c>
      <c r="G2" s="8" t="s">
        <v>25</v>
      </c>
      <c r="H2" s="8" t="s">
        <v>29</v>
      </c>
    </row>
    <row r="3" spans="1:8" ht="15" customHeight="1" thickBot="1" x14ac:dyDescent="0.3">
      <c r="A3" s="92" t="s">
        <v>5</v>
      </c>
      <c r="B3" s="2" t="s">
        <v>20</v>
      </c>
      <c r="C3" s="35">
        <v>4172</v>
      </c>
      <c r="D3" s="35">
        <v>4288</v>
      </c>
      <c r="E3" s="35">
        <v>3426</v>
      </c>
      <c r="F3" s="41">
        <v>3861</v>
      </c>
      <c r="G3" s="41">
        <v>989</v>
      </c>
      <c r="H3" s="36"/>
    </row>
    <row r="4" spans="1:8" ht="15.75" thickBot="1" x14ac:dyDescent="0.3">
      <c r="A4" s="92"/>
      <c r="B4" s="2" t="s">
        <v>19</v>
      </c>
      <c r="C4" s="36">
        <v>252.46</v>
      </c>
      <c r="D4" s="36">
        <v>264.58</v>
      </c>
      <c r="E4" s="36">
        <v>277.27999999999997</v>
      </c>
      <c r="F4" s="42">
        <v>290.58999999999997</v>
      </c>
      <c r="G4" s="42">
        <v>304.54000000000002</v>
      </c>
      <c r="H4" s="36"/>
    </row>
    <row r="5" spans="1:8" ht="15.75" thickBot="1" x14ac:dyDescent="0.3">
      <c r="A5" s="93"/>
      <c r="B5" s="2" t="s">
        <v>7</v>
      </c>
      <c r="C5" s="36">
        <v>1053263</v>
      </c>
      <c r="D5" s="36">
        <v>1134519</v>
      </c>
      <c r="E5" s="36">
        <v>949961</v>
      </c>
      <c r="F5" s="42">
        <v>1121968</v>
      </c>
      <c r="G5" s="42">
        <v>301190</v>
      </c>
      <c r="H5" s="36">
        <f>SUM(C5:E5)</f>
        <v>3137743</v>
      </c>
    </row>
    <row r="6" spans="1:8" ht="28.5" customHeight="1" thickBot="1" x14ac:dyDescent="0.3">
      <c r="A6" s="94" t="s">
        <v>31</v>
      </c>
      <c r="B6" s="2" t="s">
        <v>19</v>
      </c>
      <c r="C6" s="36">
        <f>C7/C3</f>
        <v>121.93384467881113</v>
      </c>
      <c r="D6" s="40">
        <f t="shared" ref="D6:G6" si="0">D7/D3</f>
        <v>325.8537779850746</v>
      </c>
      <c r="E6" s="40">
        <f t="shared" si="0"/>
        <v>470.6479859894921</v>
      </c>
      <c r="F6" s="42">
        <f t="shared" si="0"/>
        <v>290.5900025900026</v>
      </c>
      <c r="G6" s="42">
        <f t="shared" si="0"/>
        <v>304.53993933265923</v>
      </c>
      <c r="H6" s="36"/>
    </row>
    <row r="7" spans="1:8" ht="15.75" thickBot="1" x14ac:dyDescent="0.3">
      <c r="A7" s="92"/>
      <c r="B7" s="2" t="s">
        <v>7</v>
      </c>
      <c r="C7" s="36">
        <v>508708</v>
      </c>
      <c r="D7" s="40">
        <v>1397261</v>
      </c>
      <c r="E7" s="40">
        <v>1612440</v>
      </c>
      <c r="F7" s="42">
        <v>1121968</v>
      </c>
      <c r="G7" s="42">
        <v>301190</v>
      </c>
      <c r="H7" s="40">
        <f>SUM(C7:E7)</f>
        <v>3518409</v>
      </c>
    </row>
  </sheetData>
  <mergeCells count="5">
    <mergeCell ref="A1:A2"/>
    <mergeCell ref="B1:B2"/>
    <mergeCell ref="C1:G1"/>
    <mergeCell ref="A3:A5"/>
    <mergeCell ref="A6:A7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7BD6BDEB0A9A418D3172AEE3792705" ma:contentTypeVersion="1" ma:contentTypeDescription="Create a new document." ma:contentTypeScope="" ma:versionID="93dd2a0d2939c71a1ed7b6f0501efe2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C3ABF2-4E42-4FF0-A071-09D1E46AFB96}"/>
</file>

<file path=customXml/itemProps2.xml><?xml version="1.0" encoding="utf-8"?>
<ds:datastoreItem xmlns:ds="http://schemas.openxmlformats.org/officeDocument/2006/customXml" ds:itemID="{371CDE41-1685-4D5B-B314-631BA827DD92}"/>
</file>

<file path=customXml/itemProps3.xml><?xml version="1.0" encoding="utf-8"?>
<ds:datastoreItem xmlns:ds="http://schemas.openxmlformats.org/officeDocument/2006/customXml" ds:itemID="{6F65FD01-BAA4-4926-A8B2-2D455404A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Projections DY5-10</vt:lpstr>
      <vt:lpstr>SSI Dual</vt:lpstr>
      <vt:lpstr>NFCE and NFI</vt:lpstr>
      <vt:lpstr>Dual Eligible MEG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2022-01-14T20:33:21Z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2021-10-29T16:36:37Z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51adab18-0521-446a-ac4b-6699a0fffd98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0x010100717BD6BDEB0A9A418D3172AEE3792705</vt:lpwstr>
  </property>
  <property fmtid="{D5CDD505-2E9C-101B-9397-08002B2CF9AE}" pid="10" name="Order">
    <vt:r8>1500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