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autoCompressPictures="0"/>
  <mc:AlternateContent xmlns:mc="http://schemas.openxmlformats.org/markup-compatibility/2006">
    <mc:Choice Requires="x15">
      <x15ac:absPath xmlns:x15ac="http://schemas.microsoft.com/office/spreadsheetml/2010/11/ac" url="https://d.docs.live.net/2b783f8ccd74f8fa/Documents/Misc Projects/Pennsylvania/CBO Training/Training Materials/Training 2/"/>
    </mc:Choice>
  </mc:AlternateContent>
  <xr:revisionPtr revIDLastSave="0" documentId="8_{B71CEFA9-EF0B-4B72-BDBD-2FD2C7E2A114}" xr6:coauthVersionLast="46" xr6:coauthVersionMax="46" xr10:uidLastSave="{00000000-0000-0000-0000-000000000000}"/>
  <bookViews>
    <workbookView xWindow="-110" yWindow="-110" windowWidth="19420" windowHeight="10420" tabRatio="911" activeTab="1" xr2:uid="{00000000-000D-0000-FFFF-FFFF00000000}"/>
  </bookViews>
  <sheets>
    <sheet name="Introduction" sheetId="15" r:id="rId1"/>
    <sheet name="Housing" sheetId="14" r:id="rId2"/>
    <sheet name="Food" sheetId="16"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3" i="16" l="1"/>
  <c r="B54" i="16"/>
  <c r="B55" i="16"/>
  <c r="B56" i="16"/>
  <c r="B48" i="16"/>
  <c r="B49" i="16"/>
  <c r="B46" i="16"/>
  <c r="B47" i="16"/>
  <c r="B50" i="16"/>
  <c r="B51" i="16"/>
  <c r="B57" i="16"/>
  <c r="C18" i="16"/>
  <c r="C17" i="16"/>
  <c r="E18" i="16"/>
  <c r="D18" i="16"/>
  <c r="E17" i="16"/>
  <c r="D17" i="16"/>
  <c r="C66" i="16"/>
  <c r="C67" i="16"/>
  <c r="C68" i="16"/>
  <c r="C27" i="16"/>
  <c r="C46" i="16"/>
  <c r="C47" i="16"/>
  <c r="C48" i="16"/>
  <c r="C49" i="16"/>
  <c r="C50" i="16"/>
  <c r="C51" i="16"/>
  <c r="C53" i="16"/>
  <c r="C54" i="16"/>
  <c r="C55" i="16"/>
  <c r="C56" i="16"/>
  <c r="C57" i="16"/>
  <c r="C69" i="16"/>
  <c r="D66" i="16"/>
  <c r="D67" i="16"/>
  <c r="D68" i="16"/>
  <c r="D27" i="16"/>
  <c r="D46" i="16"/>
  <c r="D28" i="16"/>
  <c r="D47" i="16"/>
  <c r="D48" i="16"/>
  <c r="D49" i="16"/>
  <c r="D50" i="16"/>
  <c r="D51" i="16"/>
  <c r="D53" i="16"/>
  <c r="D54" i="16"/>
  <c r="D55" i="16"/>
  <c r="D56" i="16"/>
  <c r="D57" i="16"/>
  <c r="D69" i="16"/>
  <c r="E66" i="16"/>
  <c r="E67" i="16"/>
  <c r="E68" i="16"/>
  <c r="E27" i="16"/>
  <c r="E46" i="16"/>
  <c r="E28" i="16"/>
  <c r="E47" i="16"/>
  <c r="E48" i="16"/>
  <c r="E49" i="16"/>
  <c r="E50" i="16"/>
  <c r="E51" i="16"/>
  <c r="E53" i="16"/>
  <c r="E54" i="16"/>
  <c r="E55" i="16"/>
  <c r="E56" i="16"/>
  <c r="E57" i="16"/>
  <c r="E69" i="16"/>
  <c r="F69" i="16"/>
  <c r="F66" i="16"/>
  <c r="F67" i="16"/>
  <c r="F68" i="16"/>
  <c r="C62" i="16"/>
  <c r="C63" i="16"/>
  <c r="D62" i="16"/>
  <c r="D63" i="16"/>
  <c r="E62" i="16"/>
  <c r="E63" i="16"/>
  <c r="F63" i="16"/>
  <c r="F62" i="16"/>
  <c r="F57" i="16"/>
  <c r="F53" i="16"/>
  <c r="F54" i="16"/>
  <c r="F55" i="16"/>
  <c r="F56" i="16"/>
  <c r="F46" i="16"/>
  <c r="F47" i="16"/>
  <c r="F48" i="16"/>
  <c r="F49" i="16"/>
  <c r="F50" i="16"/>
  <c r="F51" i="16"/>
  <c r="G27" i="16"/>
  <c r="G14" i="16"/>
  <c r="G15" i="16"/>
  <c r="G16" i="16"/>
  <c r="G17" i="16"/>
  <c r="G18" i="16"/>
  <c r="G28" i="16"/>
  <c r="G26" i="16"/>
  <c r="G25" i="16"/>
  <c r="G21" i="16"/>
  <c r="G22" i="16"/>
  <c r="B44" i="14"/>
  <c r="C25" i="14"/>
  <c r="C44" i="14"/>
  <c r="D25" i="14"/>
  <c r="D44" i="14"/>
  <c r="E25" i="14"/>
  <c r="E44" i="14"/>
  <c r="F44" i="14"/>
  <c r="C64" i="14"/>
  <c r="C65" i="14"/>
  <c r="B48" i="14"/>
  <c r="B45" i="14"/>
  <c r="C45" i="14"/>
  <c r="D26" i="14"/>
  <c r="D45" i="14"/>
  <c r="E26" i="14"/>
  <c r="E45" i="14"/>
  <c r="F45" i="14"/>
  <c r="B46" i="14"/>
  <c r="C46" i="14"/>
  <c r="D46" i="14"/>
  <c r="E46" i="14"/>
  <c r="F46" i="14"/>
  <c r="B47" i="14"/>
  <c r="C47" i="14"/>
  <c r="D47" i="14"/>
  <c r="E47" i="14"/>
  <c r="F47" i="14"/>
  <c r="C48" i="14"/>
  <c r="D48" i="14"/>
  <c r="E48" i="14"/>
  <c r="F48" i="14"/>
  <c r="F49" i="14"/>
  <c r="G14" i="14"/>
  <c r="D64" i="14"/>
  <c r="E64" i="14"/>
  <c r="F64" i="14"/>
  <c r="D65" i="14"/>
  <c r="E65" i="14"/>
  <c r="F65" i="14"/>
  <c r="F66" i="14"/>
  <c r="G27" i="14"/>
  <c r="B51" i="14"/>
  <c r="C51" i="14"/>
  <c r="D51" i="14"/>
  <c r="E51" i="14"/>
  <c r="F51" i="14"/>
  <c r="G15" i="14"/>
  <c r="B52" i="14"/>
  <c r="C52" i="14"/>
  <c r="D52" i="14"/>
  <c r="E52" i="14"/>
  <c r="F52" i="14"/>
  <c r="G16" i="14"/>
  <c r="B53" i="14"/>
  <c r="C53" i="14"/>
  <c r="D53" i="14"/>
  <c r="E53" i="14"/>
  <c r="F53" i="14"/>
  <c r="G17" i="14"/>
  <c r="G18" i="14"/>
  <c r="G28" i="14"/>
  <c r="G26" i="14"/>
  <c r="G25" i="14"/>
  <c r="C60" i="14"/>
  <c r="D60" i="14"/>
  <c r="E60" i="14"/>
  <c r="F60" i="14"/>
  <c r="G21" i="14"/>
  <c r="G22" i="14"/>
  <c r="C66" i="14"/>
  <c r="C54" i="14"/>
  <c r="C49" i="14"/>
  <c r="C55" i="14"/>
  <c r="C67" i="14"/>
  <c r="C61" i="14"/>
  <c r="E66" i="14"/>
  <c r="E49" i="14"/>
  <c r="E54" i="14"/>
  <c r="E55" i="14"/>
  <c r="E67" i="14"/>
  <c r="D66" i="14"/>
  <c r="D49" i="14"/>
  <c r="D54" i="14"/>
  <c r="D55" i="14"/>
  <c r="D67" i="14"/>
  <c r="F67" i="14"/>
  <c r="D61" i="14"/>
  <c r="E61" i="14"/>
  <c r="F61" i="14"/>
  <c r="B54" i="14"/>
  <c r="B49" i="14"/>
  <c r="B55" i="14"/>
  <c r="F55" i="14"/>
  <c r="F54" i="14"/>
  <c r="E22" i="14"/>
  <c r="E21" i="14"/>
  <c r="E20" i="14"/>
  <c r="E16" i="14"/>
</calcChain>
</file>

<file path=xl/sharedStrings.xml><?xml version="1.0" encoding="utf-8"?>
<sst xmlns="http://schemas.openxmlformats.org/spreadsheetml/2006/main" count="192" uniqueCount="91">
  <si>
    <t>Pennsylvania Partnership for Better Health</t>
  </si>
  <si>
    <t>Financial Planning Tool for Community-based Organizations</t>
  </si>
  <si>
    <t>Year 2</t>
  </si>
  <si>
    <t>Year 3</t>
  </si>
  <si>
    <t>Year 4</t>
  </si>
  <si>
    <t>Start-Up Year</t>
  </si>
  <si>
    <t>Program Requirements</t>
  </si>
  <si>
    <t>Workload and Service Measures (annual)</t>
  </si>
  <si>
    <t>Performance and Outcome Measures (annual)</t>
  </si>
  <si>
    <t xml:space="preserve">   Population Served</t>
  </si>
  <si>
    <t xml:space="preserve">   Performance Reports</t>
  </si>
  <si>
    <t xml:space="preserve">   Completed Housing Placements (%)</t>
  </si>
  <si>
    <t xml:space="preserve">   Average Housing Tenure (months)</t>
  </si>
  <si>
    <t xml:space="preserve">   Average Days from Intake to Placement/Move-In</t>
  </si>
  <si>
    <t xml:space="preserve">SCHEDULE 1 - Control Panel </t>
  </si>
  <si>
    <t xml:space="preserve">   Staffing</t>
  </si>
  <si>
    <t xml:space="preserve">   Program Materials and Services</t>
  </si>
  <si>
    <t>Total Requirements</t>
  </si>
  <si>
    <t>Inflation Factor</t>
  </si>
  <si>
    <t xml:space="preserve">   Staffing (FTEs)</t>
  </si>
  <si>
    <t xml:space="preserve">   Average Salary and Benefits per FTE</t>
  </si>
  <si>
    <t xml:space="preserve">   Program Materials and Services per FTE</t>
  </si>
  <si>
    <t xml:space="preserve">   Consulting Services</t>
  </si>
  <si>
    <t xml:space="preserve">   Capital Equipment</t>
  </si>
  <si>
    <t xml:space="preserve">   Government Grants</t>
  </si>
  <si>
    <t xml:space="preserve">   Community and Private Grants</t>
  </si>
  <si>
    <t xml:space="preserve">   Fundraising, Contributions and Gifts</t>
  </si>
  <si>
    <t>Total Program</t>
  </si>
  <si>
    <t>Alternative 1 - Fixed Allowance per Client Month</t>
  </si>
  <si>
    <t xml:space="preserve">   Projected Allowances per Client per month</t>
  </si>
  <si>
    <t xml:space="preserve">   Net Gain (Loss) based on Projected Requirements</t>
  </si>
  <si>
    <t xml:space="preserve">   Total Projected Alternative Payments</t>
  </si>
  <si>
    <t xml:space="preserve">   Projected Bonus for Performance in excss of Targeted Outcomes</t>
  </si>
  <si>
    <t>Alternative 2 - Lower Fixed Allowance per Client per Month plus Bonus for Performance in excess of Targeted Outcomes</t>
  </si>
  <si>
    <t xml:space="preserve"> </t>
  </si>
  <si>
    <t xml:space="preserve">   Graduation to Independent Housing (%)</t>
  </si>
  <si>
    <t xml:space="preserve">  Total Requirements</t>
  </si>
  <si>
    <t xml:space="preserve">  Less: Government Grants</t>
  </si>
  <si>
    <t xml:space="preserve">  Less: Community and Private Grants</t>
  </si>
  <si>
    <t xml:space="preserve">  Less: Fundraising, Contributions and Gifts</t>
  </si>
  <si>
    <t>Alternative 2 - Lower Monthly Allowance plus Performance Bonus</t>
  </si>
  <si>
    <t xml:space="preserve">   Projected Performance Bonus </t>
  </si>
  <si>
    <t xml:space="preserve">  Annual Inflation Rate</t>
  </si>
  <si>
    <t>Program Resources other than Health Care Contracts</t>
  </si>
  <si>
    <t xml:space="preserve">  Net Balance to be financed by Health Care Contracts</t>
  </si>
  <si>
    <t xml:space="preserve">   Net Gain (Loss)</t>
  </si>
  <si>
    <t xml:space="preserve">   Administrative and Program Overhead (% of staffing)</t>
  </si>
  <si>
    <t xml:space="preserve">   Administrative and Program Overhead (% of staffing costs)</t>
  </si>
  <si>
    <t xml:space="preserve">   Alternative 2 - Percentage of Fixed Allowance per Client per Month </t>
  </si>
  <si>
    <t xml:space="preserve">   Alternative 2 - Percentage Performance in excess of Planned Targets </t>
  </si>
  <si>
    <t>Alternative 1 - Fixed Allowance per Client per Month</t>
  </si>
  <si>
    <t>SCHEDULE 2 - Modeled Program Requirements and Resources</t>
  </si>
  <si>
    <t xml:space="preserve"> Balance to be funded by Health Care Contract Payments</t>
  </si>
  <si>
    <t xml:space="preserve">   Alternative 1 - Fixed Allowance per Client per Month</t>
  </si>
  <si>
    <t>SCHEDULE 4 - Modeled Financial Results</t>
  </si>
  <si>
    <t>Drivers for Health Care Contract Payment Calculations</t>
  </si>
  <si>
    <t>Schedule 1 is used to provide the financial factors and and projections that drive the modeled financial calculations.  The schedule is divided into six sections - (1) workload and service measures, (2) performance and outcome measures, (3) program requirements (projected expenses), (4) program resources (projected income), (5) inflation factors, and (6) factors to be used to calculate alternative health care contract payment.  Each of these sections is further described as follows:</t>
  </si>
  <si>
    <t xml:space="preserve">   Professional and Consulting Services</t>
  </si>
  <si>
    <t>Workload and Service Measures - use this section to estimate the number of clients that will be served, the number of client engagements or service activities that will be provided, and the number of performance or activity reports that will be provided to program funders and contracting organizations.</t>
  </si>
  <si>
    <t>Performance and Outcome Measures - use this section to estimate baselne levels of performance and service outcomes that have been agreed-to by project funders and contracting organizations.  The examples provided are for illustration purposes only.  Specific measures will depend on program planning with partnering organizations.</t>
  </si>
  <si>
    <t>Program Requirements - use this section to estimate the expected expenses to start-up the program and operate it for three years.  Expenses include staffing levels (FTEs), average salaries and benefits per FTE, average materials and service costs per FTE per year, specialized professional and consulting services, purchases of capital equipment (if any), and administrative and program overheard expressed as a perceentage of staff salaries and benefits.  Note that the grey-shaded cells for average salaries/benefits and materials and services indicate the cell values are calculated based on the prior year value times an inflation factor.  You may override this feature and post specific values in these cells.</t>
  </si>
  <si>
    <t xml:space="preserve">Program Resources - use this section to estimate project income from sources other than a contract with a health care organization (MCO or provider).  Space is provided for government grants, community and private grants, and other forms of fundraising.  </t>
  </si>
  <si>
    <t>Inflation Factor - use this section to estimate annual inflation rates that will be used it automatically increase average salaries/benefits per FTE, and average materials and services per FTE.</t>
  </si>
  <si>
    <t>Schedule 2 displays the annual calculations for program requirements and resources based on the information provided in Schedule 1.  The schedule concludes with a calculation of the annual balance of program requirements that will be funded by a contract with a health care organization</t>
  </si>
  <si>
    <t xml:space="preserve">Schedule 4 summarizes the results of Schedules 2 and 3.  It is intentionally located next to Schedule 1 so that users can see real time changes in results based on changes in the assumptions contained in Schedule 1.  </t>
  </si>
  <si>
    <t>Instructions:  Build the financial model by filling in the yellow-shaded cells in Schedule 1.  The results are calculated in Schedules 2 and 3, and are displayed in Schedule 4.  The results include financial activity for a start-up year and three years of program implementation.</t>
  </si>
  <si>
    <t>SCHEDULE 3 - Modeled Contract Payments based on Alternative Health Care Service Agreements</t>
  </si>
  <si>
    <t xml:space="preserve">Drivers for Health Care Contract Payment Calculations - use this section to estimate the factors or rates that will be used to calculate contract payments based on agreed-upon workload or performance measures.  Two alternatives are provided to illustrate these forms of contracts.  Alternative 1 is based on a rate per client per month.  The rate placed in these fields are multiplied times the number of clients that were estimated in the first section of Schedule 1.  The result is multiplied by 12 (months) to produce total annual income.  Alternative 2 uses a two-part calculation of income.  The first part is based on a percentage of the rate per client per month used in Alternative 1.  The second part uses an estimated percentage increase in performance and outcomes over the "baseline" levels set forth in the second section of Schedule 1.  The estimated percentages are multiplied times that income calculated by the first part of Alternative 2.  The sum of the two parts of the calculation equal the projected annual income for Alternative 2. </t>
  </si>
  <si>
    <t xml:space="preserve">Schedule 3 displays the estimated  annual contract payments from health care contracts based on information provided in Schedule 1.  Separate estimates are provided for Alternative 1 and Alternative 2.  The schedule also provides a balance for each alternative calculated by subtracting the estimated balance of program requirements to be funded by a health care contract (Schedule 2) from the estimated income produced by each alternative.  </t>
  </si>
  <si>
    <t>Start-Up</t>
  </si>
  <si>
    <t>Year 1</t>
  </si>
  <si>
    <t>Program Implementation</t>
  </si>
  <si>
    <t>Totals</t>
  </si>
  <si>
    <t>Years 1-4</t>
  </si>
  <si>
    <t xml:space="preserve">   Client Appointments</t>
  </si>
  <si>
    <t xml:space="preserve">   Households Served</t>
  </si>
  <si>
    <t xml:space="preserve">   % Households reporting Low Food Security or Very Low Security*</t>
  </si>
  <si>
    <t>Notes:</t>
  </si>
  <si>
    <t>* Food Security Score based semi-annual self-reporting using USDA Household Food Security Survey (https://www.ers.usda.gov/media/8271/hh2012.pdf)</t>
  </si>
  <si>
    <t xml:space="preserve">   Meals Provided (1.2 pounds of food per meal)</t>
  </si>
  <si>
    <t xml:space="preserve">   Household Appointments</t>
  </si>
  <si>
    <t xml:space="preserve">   % Individuals served by a Health Care Provider (empaneled)</t>
  </si>
  <si>
    <t xml:space="preserve">   Fundraising, Contributions and Gifts (including food contributions)</t>
  </si>
  <si>
    <t xml:space="preserve">   Pounds of Food Contributed for Distribution</t>
  </si>
  <si>
    <t>Program Requirements (excludes food for distribution)</t>
  </si>
  <si>
    <t xml:space="preserve">   Contributed Volunteer Labor (FTEs)</t>
  </si>
  <si>
    <t xml:space="preserve">   Annual Inflation Rate</t>
  </si>
  <si>
    <t xml:space="preserve">CEBP:  PA-PFHP CBO Financial Planning Tool (v2.2).xlsx </t>
  </si>
  <si>
    <t xml:space="preserve">This workbook provides a structured approach to basic financial planning for community-based organizations that are entering into service agreements or partnerships with health care providers and/or managed care organizations.  The model illustrates the kind of financial arrangements that may be used to provide housing and food-related services.  All financial calculations for each type of service are made in their own set of schedules in separate tabs (Housing, Food).  Each tab contains the same set of schedules, described as follows. </t>
  </si>
  <si>
    <r>
      <t xml:space="preserve">Contracted Services:  Supported Housing  </t>
    </r>
    <r>
      <rPr>
        <sz val="10"/>
        <color rgb="FFFF0000"/>
        <rFont val="Calibri"/>
        <family val="2"/>
      </rPr>
      <t>(For Demonstration Purposes Only)</t>
    </r>
  </si>
  <si>
    <r>
      <t xml:space="preserve">Contracted Services:  Food Services  </t>
    </r>
    <r>
      <rPr>
        <sz val="10"/>
        <color rgb="FFFF0000"/>
        <rFont val="Calibri"/>
        <family val="2"/>
      </rPr>
      <t>(For Demonstration Purposes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</si>
</sst>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quot;$&quot;#,##0_(;[Red]\(&quot;$&quot;#,##0\)"/>
    <numFmt numFmtId="165" formatCode="#,##0_(;[Red]\(#,##0\)"/>
    <numFmt numFmtId="166" formatCode="&quot;$&quot;#,##0.00;[Red]&quot;$&quot;#,##0.00"/>
    <numFmt numFmtId="167" formatCode="#,##0.0_(;[Red]\(#,##0.0\)"/>
    <numFmt numFmtId="168" formatCode="&quot;$&quot;#,##0.00_(;[Red]\(&quot;$&quot;#,##0.00\)"/>
  </numFmts>
  <fonts count="11" x14ac:knownFonts="1">
    <font>
      <sz val="10"/>
      <color theme="1"/>
      <name val="Calibri"/>
      <family val="2"/>
    </font>
    <font>
      <sz val="10"/>
      <color theme="1"/>
      <name val="Calibri"/>
      <family val="2"/>
      <charset val="204"/>
    </font>
    <font>
      <b/>
      <sz val="10"/>
      <color theme="1"/>
      <name val="Calibri"/>
      <family val="2"/>
    </font>
    <font>
      <u/>
      <sz val="10"/>
      <color theme="10"/>
      <name val="Calibri"/>
      <family val="2"/>
    </font>
    <font>
      <u/>
      <sz val="10"/>
      <color theme="11"/>
      <name val="Calibri"/>
      <family val="2"/>
    </font>
    <font>
      <sz val="10"/>
      <color theme="0"/>
      <name val="Calibri"/>
      <family val="2"/>
    </font>
    <font>
      <sz val="10"/>
      <name val="Calibri"/>
    </font>
    <font>
      <sz val="10"/>
      <color rgb="FF000000"/>
      <name val="Calibri"/>
      <family val="2"/>
    </font>
    <font>
      <sz val="10"/>
      <color rgb="FF333333"/>
      <name val="Calibri"/>
    </font>
    <font>
      <sz val="8"/>
      <name val="Calibri"/>
      <family val="2"/>
    </font>
    <font>
      <sz val="10"/>
      <color rgb="FFFF0000"/>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263425"/>
        <bgColor indexed="64"/>
      </patternFill>
    </fill>
    <fill>
      <patternFill patternType="solid">
        <fgColor rgb="FFDCF8E0"/>
        <bgColor indexed="64"/>
      </patternFill>
    </fill>
    <fill>
      <patternFill patternType="solid">
        <fgColor rgb="FF5C8459"/>
        <bgColor indexed="64"/>
      </patternFill>
    </fill>
    <fill>
      <patternFill patternType="solid">
        <fgColor rgb="FFFDFFEA"/>
        <bgColor indexed="64"/>
      </patternFill>
    </fill>
    <fill>
      <patternFill patternType="solid">
        <fgColor rgb="FFFDFFEA"/>
        <bgColor rgb="FF000000"/>
      </patternFill>
    </fill>
    <fill>
      <patternFill patternType="solid">
        <fgColor rgb="FFEAF8EE"/>
        <bgColor indexed="64"/>
      </patternFill>
    </fill>
    <fill>
      <patternFill patternType="solid">
        <fgColor rgb="FF3B5339"/>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111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xf numFmtId="0" fontId="2" fillId="0" borderId="0" xfId="0" applyFont="1"/>
    <xf numFmtId="0" fontId="0" fillId="0" borderId="0" xfId="0" applyFont="1"/>
    <xf numFmtId="0" fontId="0" fillId="3" borderId="1" xfId="0" applyFont="1" applyFill="1" applyBorder="1"/>
    <xf numFmtId="0" fontId="0" fillId="0" borderId="1" xfId="0" applyFont="1" applyFill="1" applyBorder="1"/>
    <xf numFmtId="0" fontId="5" fillId="0" borderId="0" xfId="0" applyFont="1" applyFill="1" applyBorder="1" applyAlignment="1">
      <alignment horizontal="center" wrapText="1"/>
    </xf>
    <xf numFmtId="0" fontId="0" fillId="0" borderId="1" xfId="0" applyFont="1" applyBorder="1"/>
    <xf numFmtId="0" fontId="5" fillId="4" borderId="1" xfId="0" applyFont="1" applyFill="1" applyBorder="1" applyAlignment="1">
      <alignment horizontal="left"/>
    </xf>
    <xf numFmtId="0" fontId="5" fillId="4" borderId="1" xfId="0" applyFont="1" applyFill="1" applyBorder="1" applyAlignment="1">
      <alignment horizontal="center" wrapText="1"/>
    </xf>
    <xf numFmtId="165" fontId="0" fillId="0" borderId="0" xfId="0" applyNumberFormat="1" applyFont="1" applyFill="1" applyBorder="1" applyAlignment="1">
      <alignment horizontal="center"/>
    </xf>
    <xf numFmtId="165" fontId="0" fillId="2" borderId="1" xfId="0" applyNumberFormat="1" applyFont="1" applyFill="1" applyBorder="1" applyAlignment="1">
      <alignment horizontal="center"/>
    </xf>
    <xf numFmtId="6" fontId="0" fillId="2" borderId="1" xfId="0" applyNumberFormat="1" applyFont="1" applyFill="1" applyBorder="1" applyAlignment="1">
      <alignment horizontal="center"/>
    </xf>
    <xf numFmtId="0" fontId="5" fillId="6" borderId="1" xfId="0" applyFont="1" applyFill="1" applyBorder="1"/>
    <xf numFmtId="0" fontId="0" fillId="5" borderId="3" xfId="0" applyFont="1" applyFill="1" applyBorder="1"/>
    <xf numFmtId="0" fontId="6" fillId="5" borderId="3" xfId="0" applyFont="1" applyFill="1" applyBorder="1" applyAlignment="1">
      <alignment horizontal="left"/>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6" fillId="3" borderId="3" xfId="0" applyFont="1" applyFill="1" applyBorder="1" applyAlignment="1">
      <alignment horizontal="left"/>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0" fillId="3" borderId="3" xfId="0" applyFont="1" applyFill="1" applyBorder="1"/>
    <xf numFmtId="165" fontId="0" fillId="3" borderId="4" xfId="0" applyNumberFormat="1" applyFont="1" applyFill="1" applyBorder="1" applyAlignment="1">
      <alignment horizontal="center"/>
    </xf>
    <xf numFmtId="165" fontId="0" fillId="3" borderId="5" xfId="0" applyNumberFormat="1" applyFont="1" applyFill="1" applyBorder="1" applyAlignment="1">
      <alignment horizontal="center"/>
    </xf>
    <xf numFmtId="0" fontId="0" fillId="0" borderId="3" xfId="0" applyFont="1" applyFill="1" applyBorder="1"/>
    <xf numFmtId="0" fontId="5" fillId="4" borderId="3" xfId="0" applyFont="1" applyFill="1" applyBorder="1" applyAlignment="1">
      <alignment horizontal="left"/>
    </xf>
    <xf numFmtId="0" fontId="0" fillId="0" borderId="0" xfId="0" applyAlignment="1">
      <alignment vertical="top" wrapText="1"/>
    </xf>
    <xf numFmtId="0" fontId="0" fillId="0" borderId="0" xfId="0" applyAlignment="1">
      <alignment horizontal="left" vertical="top" wrapText="1"/>
    </xf>
    <xf numFmtId="9" fontId="0" fillId="2" borderId="1" xfId="0" applyNumberFormat="1" applyFont="1" applyFill="1" applyBorder="1" applyAlignment="1">
      <alignment horizontal="center"/>
    </xf>
    <xf numFmtId="0" fontId="8" fillId="0" borderId="0" xfId="0" applyFont="1" applyFill="1" applyBorder="1" applyAlignment="1">
      <alignment horizontal="center" vertical="top" wrapText="1"/>
    </xf>
    <xf numFmtId="0" fontId="0" fillId="0" borderId="0" xfId="0" applyFont="1" applyFill="1" applyBorder="1" applyAlignment="1">
      <alignment horizontal="center"/>
    </xf>
    <xf numFmtId="0" fontId="0" fillId="0" borderId="3" xfId="0" applyFont="1" applyBorder="1"/>
    <xf numFmtId="0" fontId="0" fillId="0" borderId="5" xfId="0" applyFont="1" applyBorder="1"/>
    <xf numFmtId="165" fontId="0" fillId="0" borderId="5" xfId="0" applyNumberFormat="1" applyFont="1" applyFill="1" applyBorder="1" applyAlignment="1">
      <alignment horizontal="center"/>
    </xf>
    <xf numFmtId="0" fontId="0" fillId="2" borderId="3" xfId="0" applyFont="1" applyFill="1" applyBorder="1"/>
    <xf numFmtId="0" fontId="0" fillId="0" borderId="0" xfId="0" applyAlignment="1">
      <alignment horizontal="left" vertical="top" wrapText="1"/>
    </xf>
    <xf numFmtId="0" fontId="6" fillId="0" borderId="0" xfId="0" applyFont="1"/>
    <xf numFmtId="165" fontId="6" fillId="0" borderId="0" xfId="0" applyNumberFormat="1" applyFont="1" applyFill="1" applyBorder="1" applyAlignment="1">
      <alignment horizontal="center"/>
    </xf>
    <xf numFmtId="0" fontId="6" fillId="0" borderId="0" xfId="0" applyFont="1" applyFill="1"/>
    <xf numFmtId="166" fontId="6" fillId="0" borderId="2" xfId="0" applyNumberFormat="1" applyFont="1" applyFill="1" applyBorder="1" applyAlignment="1"/>
    <xf numFmtId="0" fontId="6" fillId="0" borderId="0" xfId="0" applyFont="1" applyAlignment="1">
      <alignment horizontal="left"/>
    </xf>
    <xf numFmtId="0" fontId="6" fillId="0" borderId="4" xfId="0" applyFont="1" applyFill="1" applyBorder="1" applyAlignment="1">
      <alignment horizontal="left"/>
    </xf>
    <xf numFmtId="0" fontId="6" fillId="0" borderId="4" xfId="0" applyFont="1" applyFill="1" applyBorder="1" applyAlignment="1">
      <alignment horizontal="center" wrapText="1"/>
    </xf>
    <xf numFmtId="0" fontId="6" fillId="0" borderId="5" xfId="0" applyFont="1" applyBorder="1"/>
    <xf numFmtId="165" fontId="6" fillId="0" borderId="4" xfId="0" applyNumberFormat="1" applyFont="1" applyFill="1" applyBorder="1" applyAlignment="1">
      <alignment horizontal="left"/>
    </xf>
    <xf numFmtId="165" fontId="6" fillId="0" borderId="4" xfId="0" applyNumberFormat="1" applyFont="1" applyFill="1" applyBorder="1" applyAlignment="1">
      <alignment horizontal="center"/>
    </xf>
    <xf numFmtId="165" fontId="6" fillId="3" borderId="4" xfId="0" applyNumberFormat="1" applyFont="1" applyFill="1" applyBorder="1" applyAlignment="1">
      <alignment horizontal="left"/>
    </xf>
    <xf numFmtId="165" fontId="6" fillId="3" borderId="4" xfId="0" applyNumberFormat="1" applyFont="1" applyFill="1" applyBorder="1" applyAlignment="1">
      <alignment horizontal="center"/>
    </xf>
    <xf numFmtId="0" fontId="6" fillId="3" borderId="5" xfId="0" applyFont="1" applyFill="1" applyBorder="1"/>
    <xf numFmtId="165" fontId="6" fillId="5" borderId="4" xfId="0" applyNumberFormat="1" applyFont="1" applyFill="1" applyBorder="1" applyAlignment="1">
      <alignment horizontal="center"/>
    </xf>
    <xf numFmtId="0" fontId="6" fillId="5" borderId="5" xfId="0" applyFont="1" applyFill="1" applyBorder="1"/>
    <xf numFmtId="0" fontId="6" fillId="5" borderId="3" xfId="0" applyFont="1" applyFill="1" applyBorder="1"/>
    <xf numFmtId="0" fontId="6" fillId="5" borderId="4" xfId="0" applyFont="1" applyFill="1" applyBorder="1"/>
    <xf numFmtId="0" fontId="6" fillId="0" borderId="4" xfId="0" applyFont="1" applyBorder="1"/>
    <xf numFmtId="0" fontId="6" fillId="3" borderId="4" xfId="0" applyFont="1" applyFill="1" applyBorder="1"/>
    <xf numFmtId="0" fontId="6" fillId="2" borderId="4" xfId="0" applyFont="1" applyFill="1" applyBorder="1"/>
    <xf numFmtId="0" fontId="6" fillId="2" borderId="5" xfId="0" applyFont="1" applyFill="1" applyBorder="1"/>
    <xf numFmtId="0" fontId="0" fillId="0" borderId="0" xfId="0" applyFont="1" applyFill="1" applyBorder="1"/>
    <xf numFmtId="165" fontId="0" fillId="0" borderId="0" xfId="0" applyNumberFormat="1" applyFont="1" applyFill="1" applyBorder="1" applyAlignment="1"/>
    <xf numFmtId="165" fontId="0" fillId="3" borderId="4" xfId="0" applyNumberFormat="1" applyFont="1" applyFill="1" applyBorder="1" applyAlignment="1"/>
    <xf numFmtId="165" fontId="0" fillId="3" borderId="5" xfId="0" applyNumberFormat="1" applyFont="1" applyFill="1" applyBorder="1" applyAlignment="1"/>
    <xf numFmtId="165" fontId="0" fillId="7" borderId="1" xfId="0" applyNumberFormat="1" applyFont="1" applyFill="1" applyBorder="1" applyAlignment="1">
      <alignment horizontal="center"/>
    </xf>
    <xf numFmtId="9" fontId="0" fillId="7" borderId="1" xfId="8" applyFont="1" applyFill="1" applyBorder="1" applyAlignment="1">
      <alignment horizontal="center"/>
    </xf>
    <xf numFmtId="167" fontId="0" fillId="7" borderId="1" xfId="0" applyNumberFormat="1" applyFont="1" applyFill="1" applyBorder="1" applyAlignment="1">
      <alignment horizontal="center"/>
    </xf>
    <xf numFmtId="6" fontId="0" fillId="7" borderId="1" xfId="0" applyNumberFormat="1" applyFont="1" applyFill="1" applyBorder="1" applyAlignment="1">
      <alignment horizontal="center"/>
    </xf>
    <xf numFmtId="9" fontId="7" fillId="8" borderId="1" xfId="8" applyFont="1" applyFill="1" applyBorder="1" applyAlignment="1">
      <alignment horizontal="center"/>
    </xf>
    <xf numFmtId="164" fontId="0" fillId="7" borderId="1" xfId="0" applyNumberFormat="1" applyFont="1" applyFill="1" applyBorder="1" applyAlignment="1">
      <alignment horizontal="center"/>
    </xf>
    <xf numFmtId="0" fontId="0" fillId="9" borderId="3" xfId="0" applyFont="1" applyFill="1" applyBorder="1"/>
    <xf numFmtId="164" fontId="0" fillId="0" borderId="1" xfId="0" applyNumberFormat="1" applyFont="1" applyFill="1" applyBorder="1" applyAlignment="1"/>
    <xf numFmtId="164" fontId="0" fillId="2" borderId="1" xfId="0" applyNumberFormat="1" applyFont="1" applyFill="1" applyBorder="1" applyAlignment="1"/>
    <xf numFmtId="164" fontId="0" fillId="3" borderId="1" xfId="0" applyNumberFormat="1" applyFont="1" applyFill="1" applyBorder="1" applyAlignment="1"/>
    <xf numFmtId="164" fontId="0" fillId="5" borderId="4" xfId="0" applyNumberFormat="1" applyFont="1" applyFill="1" applyBorder="1" applyAlignment="1"/>
    <xf numFmtId="164" fontId="0" fillId="5" borderId="5" xfId="0" applyNumberFormat="1" applyFont="1" applyFill="1" applyBorder="1" applyAlignment="1"/>
    <xf numFmtId="164" fontId="5" fillId="6" borderId="1" xfId="0" applyNumberFormat="1" applyFont="1" applyFill="1" applyBorder="1" applyAlignment="1"/>
    <xf numFmtId="164" fontId="0" fillId="0" borderId="0" xfId="0" applyNumberFormat="1" applyFont="1"/>
    <xf numFmtId="164" fontId="5" fillId="4" borderId="5" xfId="0" applyNumberFormat="1" applyFont="1" applyFill="1" applyBorder="1" applyAlignment="1">
      <alignment horizontal="center" wrapText="1"/>
    </xf>
    <xf numFmtId="164" fontId="5" fillId="4" borderId="1" xfId="0" applyNumberFormat="1" applyFont="1" applyFill="1" applyBorder="1" applyAlignment="1">
      <alignment horizontal="center" wrapText="1"/>
    </xf>
    <xf numFmtId="164" fontId="0" fillId="0" borderId="5" xfId="0" applyNumberFormat="1" applyFont="1" applyFill="1" applyBorder="1" applyAlignment="1"/>
    <xf numFmtId="164" fontId="0" fillId="3" borderId="5" xfId="0" applyNumberFormat="1" applyFont="1" applyFill="1" applyBorder="1" applyAlignment="1"/>
    <xf numFmtId="164" fontId="0" fillId="9" borderId="5" xfId="0" applyNumberFormat="1" applyFont="1" applyFill="1" applyBorder="1" applyAlignment="1"/>
    <xf numFmtId="164" fontId="0" fillId="9" borderId="1" xfId="0" applyNumberFormat="1" applyFont="1" applyFill="1" applyBorder="1" applyAlignment="1"/>
    <xf numFmtId="0" fontId="0" fillId="10" borderId="3" xfId="0" applyFont="1" applyFill="1" applyBorder="1"/>
    <xf numFmtId="164" fontId="0" fillId="10" borderId="4" xfId="0" applyNumberFormat="1" applyFont="1" applyFill="1" applyBorder="1" applyAlignment="1"/>
    <xf numFmtId="164" fontId="0" fillId="10" borderId="5" xfId="0" applyNumberFormat="1" applyFont="1" applyFill="1" applyBorder="1" applyAlignment="1"/>
    <xf numFmtId="0" fontId="0" fillId="0" borderId="0" xfId="0" applyFont="1" applyFill="1" applyAlignment="1">
      <alignment vertical="center" wrapText="1"/>
    </xf>
    <xf numFmtId="0" fontId="0" fillId="0" borderId="0" xfId="0" applyFont="1" applyFill="1"/>
    <xf numFmtId="164" fontId="6" fillId="0" borderId="1" xfId="0" applyNumberFormat="1" applyFont="1" applyFill="1" applyBorder="1" applyAlignment="1">
      <alignment horizontal="center" wrapText="1"/>
    </xf>
    <xf numFmtId="164" fontId="6" fillId="0" borderId="1" xfId="0" applyNumberFormat="1" applyFont="1" applyFill="1" applyBorder="1" applyAlignment="1">
      <alignment horizontal="center"/>
    </xf>
    <xf numFmtId="164" fontId="6" fillId="3" borderId="1" xfId="0" applyNumberFormat="1" applyFont="1" applyFill="1" applyBorder="1" applyAlignment="1">
      <alignment horizontal="center"/>
    </xf>
    <xf numFmtId="164" fontId="6" fillId="0" borderId="0" xfId="0" applyNumberFormat="1" applyFont="1" applyFill="1" applyBorder="1" applyAlignment="1">
      <alignment horizontal="center"/>
    </xf>
    <xf numFmtId="164" fontId="0" fillId="5" borderId="1" xfId="0" applyNumberFormat="1" applyFont="1" applyFill="1" applyBorder="1"/>
    <xf numFmtId="164" fontId="6" fillId="0" borderId="0" xfId="0" applyNumberFormat="1" applyFont="1"/>
    <xf numFmtId="164" fontId="0" fillId="0" borderId="1" xfId="0" applyNumberFormat="1" applyFont="1" applyBorder="1" applyAlignment="1">
      <alignment horizontal="center"/>
    </xf>
    <xf numFmtId="164" fontId="0"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0" fontId="5" fillId="4" borderId="7" xfId="0" applyFont="1" applyFill="1" applyBorder="1" applyAlignment="1">
      <alignment horizontal="center" wrapText="1"/>
    </xf>
    <xf numFmtId="0" fontId="5" fillId="4" borderId="8" xfId="0" applyFont="1" applyFill="1" applyBorder="1"/>
    <xf numFmtId="0" fontId="5" fillId="4" borderId="11" xfId="0" applyFont="1" applyFill="1" applyBorder="1" applyAlignment="1">
      <alignment horizontal="center" wrapText="1"/>
    </xf>
    <xf numFmtId="0" fontId="5" fillId="4" borderId="12" xfId="0" applyFont="1" applyFill="1" applyBorder="1"/>
    <xf numFmtId="0" fontId="5" fillId="4" borderId="13" xfId="0" applyFont="1" applyFill="1" applyBorder="1" applyAlignment="1">
      <alignment horizontal="center" wrapText="1"/>
    </xf>
    <xf numFmtId="0" fontId="5" fillId="4" borderId="14" xfId="0" applyFont="1" applyFill="1" applyBorder="1" applyAlignment="1">
      <alignment horizontal="center" wrapText="1"/>
    </xf>
    <xf numFmtId="0" fontId="5" fillId="4" borderId="13" xfId="0" applyFont="1" applyFill="1" applyBorder="1" applyAlignment="1">
      <alignment horizontal="left"/>
    </xf>
    <xf numFmtId="0" fontId="5" fillId="4" borderId="14" xfId="0" applyFont="1" applyFill="1" applyBorder="1" applyAlignment="1">
      <alignment horizontal="left"/>
    </xf>
    <xf numFmtId="0" fontId="5" fillId="4" borderId="13" xfId="0" applyFont="1" applyFill="1" applyBorder="1" applyAlignment="1">
      <alignment horizontal="center" wrapText="1"/>
    </xf>
    <xf numFmtId="168" fontId="0" fillId="7" borderId="1" xfId="0" applyNumberFormat="1" applyFont="1" applyFill="1" applyBorder="1" applyAlignment="1">
      <alignment horizontal="center"/>
    </xf>
    <xf numFmtId="0" fontId="0" fillId="0" borderId="0" xfId="0" applyAlignment="1">
      <alignment horizontal="left" vertical="top"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5" fillId="4" borderId="13" xfId="0" applyFont="1" applyFill="1" applyBorder="1" applyAlignment="1">
      <alignment horizontal="center" wrapText="1"/>
    </xf>
  </cellXfs>
  <cellStyles count="11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Hyperlink" xfId="1" builtinId="8" hidden="1"/>
    <cellStyle name="Hyperlink" xfId="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Normal" xfId="0" builtinId="0"/>
    <cellStyle name="Percent" xfId="8"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150" zoomScaleNormal="150" zoomScalePageLayoutView="150" workbookViewId="0">
      <selection activeCell="E3" sqref="E3"/>
    </sheetView>
  </sheetViews>
  <sheetFormatPr defaultColWidth="11.19921875" defaultRowHeight="13" x14ac:dyDescent="0.3"/>
  <cols>
    <col min="1" max="1" width="5.19921875" customWidth="1"/>
    <col min="2" max="8" width="13.296875" customWidth="1"/>
  </cols>
  <sheetData>
    <row r="1" spans="1:10" x14ac:dyDescent="0.3">
      <c r="A1" s="1" t="s">
        <v>0</v>
      </c>
    </row>
    <row r="2" spans="1:10" x14ac:dyDescent="0.3">
      <c r="A2" s="1" t="s">
        <v>1</v>
      </c>
    </row>
    <row r="3" spans="1:10" s="2" customFormat="1" x14ac:dyDescent="0.3">
      <c r="A3" s="2" t="s">
        <v>87</v>
      </c>
      <c r="F3" s="83"/>
      <c r="G3" s="83"/>
      <c r="H3" s="83"/>
      <c r="I3" s="83"/>
      <c r="J3" s="83"/>
    </row>
    <row r="5" spans="1:10" ht="13" customHeight="1" x14ac:dyDescent="0.3">
      <c r="A5" s="104" t="s">
        <v>88</v>
      </c>
      <c r="B5" s="104"/>
      <c r="C5" s="104"/>
      <c r="D5" s="104"/>
      <c r="E5" s="104"/>
      <c r="F5" s="104"/>
      <c r="G5" s="104"/>
      <c r="H5" s="104"/>
    </row>
    <row r="6" spans="1:10" x14ac:dyDescent="0.3">
      <c r="A6" s="104"/>
      <c r="B6" s="104"/>
      <c r="C6" s="104"/>
      <c r="D6" s="104"/>
      <c r="E6" s="104"/>
      <c r="F6" s="104"/>
      <c r="G6" s="104"/>
      <c r="H6" s="104"/>
    </row>
    <row r="7" spans="1:10" x14ac:dyDescent="0.3">
      <c r="A7" s="104"/>
      <c r="B7" s="104"/>
      <c r="C7" s="104"/>
      <c r="D7" s="104"/>
      <c r="E7" s="104"/>
      <c r="F7" s="104"/>
      <c r="G7" s="104"/>
      <c r="H7" s="104"/>
    </row>
    <row r="8" spans="1:10" x14ac:dyDescent="0.3">
      <c r="A8" s="104"/>
      <c r="B8" s="104"/>
      <c r="C8" s="104"/>
      <c r="D8" s="104"/>
      <c r="E8" s="104"/>
      <c r="F8" s="104"/>
      <c r="G8" s="104"/>
      <c r="H8" s="104"/>
    </row>
    <row r="9" spans="1:10" x14ac:dyDescent="0.3">
      <c r="A9" s="25"/>
      <c r="B9" s="25"/>
      <c r="C9" s="25"/>
      <c r="D9" s="25"/>
      <c r="E9" s="25"/>
      <c r="F9" s="25"/>
      <c r="G9" s="25"/>
      <c r="H9" s="25"/>
    </row>
    <row r="10" spans="1:10" ht="14" customHeight="1" x14ac:dyDescent="0.3">
      <c r="A10" s="104" t="s">
        <v>56</v>
      </c>
      <c r="B10" s="104"/>
      <c r="C10" s="104"/>
      <c r="D10" s="104"/>
      <c r="E10" s="104"/>
      <c r="F10" s="104"/>
      <c r="G10" s="104"/>
      <c r="H10" s="104"/>
    </row>
    <row r="11" spans="1:10" x14ac:dyDescent="0.3">
      <c r="A11" s="104"/>
      <c r="B11" s="104"/>
      <c r="C11" s="104"/>
      <c r="D11" s="104"/>
      <c r="E11" s="104"/>
      <c r="F11" s="104"/>
      <c r="G11" s="104"/>
      <c r="H11" s="104"/>
    </row>
    <row r="12" spans="1:10" x14ac:dyDescent="0.3">
      <c r="A12" s="104"/>
      <c r="B12" s="104"/>
      <c r="C12" s="104"/>
      <c r="D12" s="104"/>
      <c r="E12" s="104"/>
      <c r="F12" s="104"/>
      <c r="G12" s="104"/>
      <c r="H12" s="104"/>
    </row>
    <row r="13" spans="1:10" x14ac:dyDescent="0.3">
      <c r="A13" s="104"/>
      <c r="B13" s="104"/>
      <c r="C13" s="104"/>
      <c r="D13" s="104"/>
      <c r="E13" s="104"/>
      <c r="F13" s="104"/>
      <c r="G13" s="104"/>
      <c r="H13" s="104"/>
    </row>
    <row r="14" spans="1:10" x14ac:dyDescent="0.3">
      <c r="A14" s="26"/>
      <c r="B14" s="26"/>
      <c r="C14" s="26"/>
      <c r="D14" s="26"/>
      <c r="E14" s="26"/>
      <c r="F14" s="26"/>
      <c r="G14" s="26"/>
      <c r="H14" s="26"/>
    </row>
    <row r="15" spans="1:10" ht="14" customHeight="1" x14ac:dyDescent="0.3">
      <c r="A15" s="34"/>
      <c r="B15" s="104" t="s">
        <v>58</v>
      </c>
      <c r="C15" s="104"/>
      <c r="D15" s="104"/>
      <c r="E15" s="104"/>
      <c r="F15" s="104"/>
      <c r="G15" s="104"/>
      <c r="H15" s="104"/>
    </row>
    <row r="16" spans="1:10" x14ac:dyDescent="0.3">
      <c r="A16" s="34"/>
      <c r="B16" s="104"/>
      <c r="C16" s="104"/>
      <c r="D16" s="104"/>
      <c r="E16" s="104"/>
      <c r="F16" s="104"/>
      <c r="G16" s="104"/>
      <c r="H16" s="104"/>
    </row>
    <row r="17" spans="1:8" x14ac:dyDescent="0.3">
      <c r="A17" s="34"/>
      <c r="B17" s="104"/>
      <c r="C17" s="104"/>
      <c r="D17" s="104"/>
      <c r="E17" s="104"/>
      <c r="F17" s="104"/>
      <c r="G17" s="104"/>
      <c r="H17" s="104"/>
    </row>
    <row r="18" spans="1:8" x14ac:dyDescent="0.3">
      <c r="A18" s="34"/>
      <c r="B18" s="34"/>
      <c r="C18" s="34"/>
      <c r="D18" s="34"/>
      <c r="E18" s="34"/>
      <c r="F18" s="34"/>
      <c r="G18" s="34"/>
      <c r="H18" s="34"/>
    </row>
    <row r="19" spans="1:8" ht="14" customHeight="1" x14ac:dyDescent="0.3">
      <c r="A19" s="34"/>
      <c r="B19" s="104" t="s">
        <v>59</v>
      </c>
      <c r="C19" s="104"/>
      <c r="D19" s="104"/>
      <c r="E19" s="104"/>
      <c r="F19" s="104"/>
      <c r="G19" s="104"/>
      <c r="H19" s="104"/>
    </row>
    <row r="20" spans="1:8" x14ac:dyDescent="0.3">
      <c r="A20" s="34"/>
      <c r="B20" s="104"/>
      <c r="C20" s="104"/>
      <c r="D20" s="104"/>
      <c r="E20" s="104"/>
      <c r="F20" s="104"/>
      <c r="G20" s="104"/>
      <c r="H20" s="104"/>
    </row>
    <row r="21" spans="1:8" x14ac:dyDescent="0.3">
      <c r="A21" s="34"/>
      <c r="B21" s="104"/>
      <c r="C21" s="104"/>
      <c r="D21" s="104"/>
      <c r="E21" s="104"/>
      <c r="F21" s="104"/>
      <c r="G21" s="104"/>
      <c r="H21" s="104"/>
    </row>
    <row r="22" spans="1:8" x14ac:dyDescent="0.3">
      <c r="A22" s="34"/>
      <c r="B22" s="25"/>
      <c r="C22" s="25"/>
      <c r="D22" s="25"/>
      <c r="E22" s="25"/>
      <c r="F22" s="25"/>
      <c r="G22" s="25"/>
      <c r="H22" s="25"/>
    </row>
    <row r="23" spans="1:8" x14ac:dyDescent="0.3">
      <c r="A23" s="34"/>
      <c r="B23" s="104" t="s">
        <v>60</v>
      </c>
      <c r="C23" s="104"/>
      <c r="D23" s="104"/>
      <c r="E23" s="104"/>
      <c r="F23" s="104"/>
      <c r="G23" s="104"/>
      <c r="H23" s="104"/>
    </row>
    <row r="24" spans="1:8" x14ac:dyDescent="0.3">
      <c r="A24" s="34"/>
      <c r="B24" s="104"/>
      <c r="C24" s="104"/>
      <c r="D24" s="104"/>
      <c r="E24" s="104"/>
      <c r="F24" s="104"/>
      <c r="G24" s="104"/>
      <c r="H24" s="104"/>
    </row>
    <row r="25" spans="1:8" x14ac:dyDescent="0.3">
      <c r="A25" s="34"/>
      <c r="B25" s="104"/>
      <c r="C25" s="104"/>
      <c r="D25" s="104"/>
      <c r="E25" s="104"/>
      <c r="F25" s="104"/>
      <c r="G25" s="104"/>
      <c r="H25" s="104"/>
    </row>
    <row r="26" spans="1:8" x14ac:dyDescent="0.3">
      <c r="A26" s="34"/>
      <c r="B26" s="104"/>
      <c r="C26" s="104"/>
      <c r="D26" s="104"/>
      <c r="E26" s="104"/>
      <c r="F26" s="104"/>
      <c r="G26" s="104"/>
      <c r="H26" s="104"/>
    </row>
    <row r="27" spans="1:8" x14ac:dyDescent="0.3">
      <c r="A27" s="34"/>
      <c r="B27" s="104"/>
      <c r="C27" s="104"/>
      <c r="D27" s="104"/>
      <c r="E27" s="104"/>
      <c r="F27" s="104"/>
      <c r="G27" s="104"/>
      <c r="H27" s="104"/>
    </row>
    <row r="28" spans="1:8" x14ac:dyDescent="0.3">
      <c r="A28" s="34"/>
      <c r="B28" s="104"/>
      <c r="C28" s="104"/>
      <c r="D28" s="104"/>
      <c r="E28" s="104"/>
      <c r="F28" s="104"/>
      <c r="G28" s="104"/>
      <c r="H28" s="104"/>
    </row>
    <row r="29" spans="1:8" x14ac:dyDescent="0.3">
      <c r="A29" s="34"/>
      <c r="B29" s="25"/>
      <c r="C29" s="25"/>
      <c r="D29" s="25"/>
      <c r="E29" s="25"/>
      <c r="F29" s="25"/>
      <c r="G29" s="25"/>
      <c r="H29" s="25"/>
    </row>
    <row r="30" spans="1:8" ht="14" customHeight="1" x14ac:dyDescent="0.3">
      <c r="A30" s="34"/>
      <c r="B30" s="104" t="s">
        <v>61</v>
      </c>
      <c r="C30" s="104"/>
      <c r="D30" s="104"/>
      <c r="E30" s="104"/>
      <c r="F30" s="104"/>
      <c r="G30" s="104"/>
      <c r="H30" s="104"/>
    </row>
    <row r="31" spans="1:8" x14ac:dyDescent="0.3">
      <c r="A31" s="34"/>
      <c r="B31" s="104"/>
      <c r="C31" s="104"/>
      <c r="D31" s="104"/>
      <c r="E31" s="104"/>
      <c r="F31" s="104"/>
      <c r="G31" s="104"/>
      <c r="H31" s="104"/>
    </row>
    <row r="32" spans="1:8" x14ac:dyDescent="0.3">
      <c r="A32" s="34"/>
      <c r="B32" s="25"/>
      <c r="C32" s="25"/>
      <c r="D32" s="25"/>
      <c r="E32" s="25"/>
      <c r="F32" s="25"/>
      <c r="G32" s="25"/>
      <c r="H32" s="25"/>
    </row>
    <row r="33" spans="1:8" ht="14" customHeight="1" x14ac:dyDescent="0.3">
      <c r="A33" s="34"/>
      <c r="B33" s="104" t="s">
        <v>62</v>
      </c>
      <c r="C33" s="104"/>
      <c r="D33" s="104"/>
      <c r="E33" s="104"/>
      <c r="F33" s="104"/>
      <c r="G33" s="104"/>
      <c r="H33" s="104"/>
    </row>
    <row r="34" spans="1:8" x14ac:dyDescent="0.3">
      <c r="A34" s="34"/>
      <c r="B34" s="104"/>
      <c r="C34" s="104"/>
      <c r="D34" s="104"/>
      <c r="E34" s="104"/>
      <c r="F34" s="104"/>
      <c r="G34" s="104"/>
      <c r="H34" s="104"/>
    </row>
    <row r="35" spans="1:8" x14ac:dyDescent="0.3">
      <c r="A35" s="34"/>
      <c r="B35" s="25"/>
      <c r="C35" s="25"/>
      <c r="D35" s="25"/>
      <c r="E35" s="25"/>
      <c r="F35" s="25"/>
      <c r="G35" s="25"/>
      <c r="H35" s="25"/>
    </row>
    <row r="36" spans="1:8" ht="14" customHeight="1" x14ac:dyDescent="0.3">
      <c r="A36" s="34"/>
      <c r="B36" s="104" t="s">
        <v>67</v>
      </c>
      <c r="C36" s="104"/>
      <c r="D36" s="104"/>
      <c r="E36" s="104"/>
      <c r="F36" s="104"/>
      <c r="G36" s="104"/>
      <c r="H36" s="104"/>
    </row>
    <row r="37" spans="1:8" x14ac:dyDescent="0.3">
      <c r="A37" s="34"/>
      <c r="B37" s="104"/>
      <c r="C37" s="104"/>
      <c r="D37" s="104"/>
      <c r="E37" s="104"/>
      <c r="F37" s="104"/>
      <c r="G37" s="104"/>
      <c r="H37" s="104"/>
    </row>
    <row r="38" spans="1:8" x14ac:dyDescent="0.3">
      <c r="A38" s="34"/>
      <c r="B38" s="104"/>
      <c r="C38" s="104"/>
      <c r="D38" s="104"/>
      <c r="E38" s="104"/>
      <c r="F38" s="104"/>
      <c r="G38" s="104"/>
      <c r="H38" s="104"/>
    </row>
    <row r="39" spans="1:8" x14ac:dyDescent="0.3">
      <c r="A39" s="34"/>
      <c r="B39" s="104"/>
      <c r="C39" s="104"/>
      <c r="D39" s="104"/>
      <c r="E39" s="104"/>
      <c r="F39" s="104"/>
      <c r="G39" s="104"/>
      <c r="H39" s="104"/>
    </row>
    <row r="40" spans="1:8" x14ac:dyDescent="0.3">
      <c r="A40" s="34"/>
      <c r="B40" s="104"/>
      <c r="C40" s="104"/>
      <c r="D40" s="104"/>
      <c r="E40" s="104"/>
      <c r="F40" s="104"/>
      <c r="G40" s="104"/>
      <c r="H40" s="104"/>
    </row>
    <row r="41" spans="1:8" x14ac:dyDescent="0.3">
      <c r="A41" s="34"/>
      <c r="B41" s="104"/>
      <c r="C41" s="104"/>
      <c r="D41" s="104"/>
      <c r="E41" s="104"/>
      <c r="F41" s="104"/>
      <c r="G41" s="104"/>
      <c r="H41" s="104"/>
    </row>
    <row r="42" spans="1:8" x14ac:dyDescent="0.3">
      <c r="A42" s="34"/>
      <c r="B42" s="104"/>
      <c r="C42" s="104"/>
      <c r="D42" s="104"/>
      <c r="E42" s="104"/>
      <c r="F42" s="104"/>
      <c r="G42" s="104"/>
      <c r="H42" s="104"/>
    </row>
    <row r="43" spans="1:8" x14ac:dyDescent="0.3">
      <c r="A43" s="34"/>
      <c r="B43" s="104"/>
      <c r="C43" s="104"/>
      <c r="D43" s="104"/>
      <c r="E43" s="104"/>
      <c r="F43" s="104"/>
      <c r="G43" s="104"/>
      <c r="H43" s="104"/>
    </row>
    <row r="44" spans="1:8" x14ac:dyDescent="0.3">
      <c r="A44" s="34"/>
      <c r="B44" s="25"/>
      <c r="C44" s="25"/>
      <c r="D44" s="25"/>
      <c r="E44" s="25"/>
      <c r="F44" s="25"/>
      <c r="G44" s="25"/>
      <c r="H44" s="25"/>
    </row>
    <row r="45" spans="1:8" ht="14" customHeight="1" x14ac:dyDescent="0.3">
      <c r="A45" s="104" t="s">
        <v>63</v>
      </c>
      <c r="B45" s="104"/>
      <c r="C45" s="104"/>
      <c r="D45" s="104"/>
      <c r="E45" s="104"/>
      <c r="F45" s="104"/>
      <c r="G45" s="104"/>
      <c r="H45" s="104"/>
    </row>
    <row r="46" spans="1:8" x14ac:dyDescent="0.3">
      <c r="A46" s="104"/>
      <c r="B46" s="104"/>
      <c r="C46" s="104"/>
      <c r="D46" s="104"/>
      <c r="E46" s="104"/>
      <c r="F46" s="104"/>
      <c r="G46" s="104"/>
      <c r="H46" s="104"/>
    </row>
    <row r="47" spans="1:8" x14ac:dyDescent="0.3">
      <c r="A47" s="104"/>
      <c r="B47" s="104"/>
      <c r="C47" s="104"/>
      <c r="D47" s="104"/>
      <c r="E47" s="104"/>
      <c r="F47" s="104"/>
      <c r="G47" s="104"/>
      <c r="H47" s="104"/>
    </row>
    <row r="48" spans="1:8" x14ac:dyDescent="0.3">
      <c r="A48" s="25"/>
      <c r="B48" s="25"/>
      <c r="C48" s="25"/>
      <c r="D48" s="25"/>
      <c r="E48" s="25"/>
      <c r="F48" s="25"/>
      <c r="G48" s="25"/>
      <c r="H48" s="25"/>
    </row>
    <row r="49" spans="1:8" ht="14" customHeight="1" x14ac:dyDescent="0.3">
      <c r="A49" s="104" t="s">
        <v>68</v>
      </c>
      <c r="B49" s="104"/>
      <c r="C49" s="104"/>
      <c r="D49" s="104"/>
      <c r="E49" s="104"/>
      <c r="F49" s="104"/>
      <c r="G49" s="104"/>
      <c r="H49" s="104"/>
    </row>
    <row r="50" spans="1:8" x14ac:dyDescent="0.3">
      <c r="A50" s="104"/>
      <c r="B50" s="104"/>
      <c r="C50" s="104"/>
      <c r="D50" s="104"/>
      <c r="E50" s="104"/>
      <c r="F50" s="104"/>
      <c r="G50" s="104"/>
      <c r="H50" s="104"/>
    </row>
    <row r="51" spans="1:8" x14ac:dyDescent="0.3">
      <c r="A51" s="104"/>
      <c r="B51" s="104"/>
      <c r="C51" s="104"/>
      <c r="D51" s="104"/>
      <c r="E51" s="104"/>
      <c r="F51" s="104"/>
      <c r="G51" s="104"/>
      <c r="H51" s="104"/>
    </row>
    <row r="52" spans="1:8" x14ac:dyDescent="0.3">
      <c r="A52" s="104"/>
      <c r="B52" s="104"/>
      <c r="C52" s="104"/>
      <c r="D52" s="104"/>
      <c r="E52" s="104"/>
      <c r="F52" s="104"/>
      <c r="G52" s="104"/>
      <c r="H52" s="104"/>
    </row>
    <row r="53" spans="1:8" x14ac:dyDescent="0.3">
      <c r="A53" s="25"/>
      <c r="B53" s="25"/>
      <c r="C53" s="25"/>
      <c r="D53" s="25"/>
      <c r="E53" s="25"/>
      <c r="F53" s="25"/>
      <c r="G53" s="25"/>
      <c r="H53" s="25"/>
    </row>
    <row r="54" spans="1:8" ht="14" customHeight="1" x14ac:dyDescent="0.3">
      <c r="A54" s="104" t="s">
        <v>64</v>
      </c>
      <c r="B54" s="104"/>
      <c r="C54" s="104"/>
      <c r="D54" s="104"/>
      <c r="E54" s="104"/>
      <c r="F54" s="104"/>
      <c r="G54" s="104"/>
      <c r="H54" s="104"/>
    </row>
    <row r="55" spans="1:8" x14ac:dyDescent="0.3">
      <c r="A55" s="104"/>
      <c r="B55" s="104"/>
      <c r="C55" s="104"/>
      <c r="D55" s="104"/>
      <c r="E55" s="104"/>
      <c r="F55" s="104"/>
      <c r="G55" s="104"/>
      <c r="H55" s="104"/>
    </row>
    <row r="56" spans="1:8" x14ac:dyDescent="0.3">
      <c r="A56" s="25"/>
      <c r="B56" s="25"/>
      <c r="C56" s="25"/>
      <c r="D56" s="25"/>
      <c r="E56" s="25"/>
      <c r="F56" s="25"/>
      <c r="G56" s="25"/>
      <c r="H56" s="25"/>
    </row>
  </sheetData>
  <mergeCells count="11">
    <mergeCell ref="A5:H8"/>
    <mergeCell ref="A45:H47"/>
    <mergeCell ref="A54:H55"/>
    <mergeCell ref="B19:H21"/>
    <mergeCell ref="B30:H31"/>
    <mergeCell ref="B36:H43"/>
    <mergeCell ref="B33:H34"/>
    <mergeCell ref="A49:H52"/>
    <mergeCell ref="A10:H13"/>
    <mergeCell ref="B15:H17"/>
    <mergeCell ref="B23:H28"/>
  </mergeCells>
  <phoneticPr fontId="9" type="noConversion"/>
  <pageMargins left="0.5" right="0.5" top="0.75" bottom="0.75" header="0.5" footer="0.5"/>
  <pageSetup scale="87"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3"/>
  <sheetViews>
    <sheetView tabSelected="1" zoomScale="140" zoomScaleNormal="140" zoomScalePageLayoutView="140" workbookViewId="0">
      <selection activeCell="G30" sqref="G30"/>
    </sheetView>
  </sheetViews>
  <sheetFormatPr defaultColWidth="10.796875" defaultRowHeight="13" x14ac:dyDescent="0.3"/>
  <cols>
    <col min="1" max="1" width="44.5" style="2" customWidth="1"/>
    <col min="2" max="6" width="11.296875" style="2" customWidth="1"/>
    <col min="7" max="11" width="13.296875" style="2" customWidth="1"/>
    <col min="12" max="12" width="12.69921875" style="2" customWidth="1"/>
    <col min="13" max="16384" width="10.796875" style="2"/>
  </cols>
  <sheetData>
    <row r="1" spans="1:13" ht="14" customHeight="1" x14ac:dyDescent="0.3">
      <c r="A1" s="1" t="s">
        <v>0</v>
      </c>
    </row>
    <row r="2" spans="1:13" x14ac:dyDescent="0.3">
      <c r="A2" s="1" t="s">
        <v>1</v>
      </c>
    </row>
    <row r="3" spans="1:13" x14ac:dyDescent="0.3">
      <c r="A3" s="1" t="s">
        <v>89</v>
      </c>
    </row>
    <row r="4" spans="1:13" x14ac:dyDescent="0.3">
      <c r="A4" s="2" t="s">
        <v>87</v>
      </c>
      <c r="F4" s="83"/>
      <c r="G4" s="83"/>
      <c r="H4" s="83"/>
      <c r="I4" s="83"/>
      <c r="J4" s="83"/>
    </row>
    <row r="5" spans="1:13" x14ac:dyDescent="0.3">
      <c r="F5" s="84"/>
      <c r="G5" s="84"/>
      <c r="H5" s="84"/>
    </row>
    <row r="6" spans="1:13" ht="14" customHeight="1" x14ac:dyDescent="0.3">
      <c r="A6" s="105" t="s">
        <v>65</v>
      </c>
      <c r="B6" s="106"/>
      <c r="C6" s="106"/>
      <c r="D6" s="106"/>
      <c r="E6" s="107"/>
      <c r="F6" s="83"/>
      <c r="G6" s="83"/>
      <c r="H6" s="83"/>
    </row>
    <row r="7" spans="1:13" x14ac:dyDescent="0.3">
      <c r="A7" s="108"/>
      <c r="B7" s="109"/>
      <c r="C7" s="109"/>
      <c r="D7" s="109"/>
      <c r="E7" s="110"/>
      <c r="F7" s="83"/>
      <c r="G7" s="83"/>
      <c r="H7" s="83"/>
    </row>
    <row r="8" spans="1:13" x14ac:dyDescent="0.3">
      <c r="A8" s="108"/>
      <c r="B8" s="109"/>
      <c r="C8" s="109"/>
      <c r="D8" s="109"/>
      <c r="E8" s="110"/>
      <c r="F8" s="83"/>
      <c r="G8" s="83"/>
      <c r="H8" s="83"/>
    </row>
    <row r="9" spans="1:13" x14ac:dyDescent="0.3">
      <c r="A9" s="111"/>
      <c r="B9" s="112"/>
      <c r="C9" s="112"/>
      <c r="D9" s="112"/>
      <c r="E9" s="113"/>
      <c r="F9" s="83"/>
      <c r="G9" s="83"/>
      <c r="H9" s="83"/>
    </row>
    <row r="11" spans="1:13" x14ac:dyDescent="0.3">
      <c r="A11" s="1" t="s">
        <v>14</v>
      </c>
      <c r="G11" s="1" t="s">
        <v>54</v>
      </c>
    </row>
    <row r="12" spans="1:13" x14ac:dyDescent="0.3">
      <c r="A12" s="100"/>
      <c r="B12" s="98" t="s">
        <v>69</v>
      </c>
      <c r="C12" s="114" t="s">
        <v>71</v>
      </c>
      <c r="D12" s="114"/>
      <c r="E12" s="114"/>
      <c r="F12" s="5"/>
      <c r="G12" s="98" t="s">
        <v>72</v>
      </c>
      <c r="H12" s="94"/>
      <c r="I12" s="94"/>
      <c r="J12" s="95"/>
    </row>
    <row r="13" spans="1:13" x14ac:dyDescent="0.3">
      <c r="A13" s="101"/>
      <c r="B13" s="99" t="s">
        <v>70</v>
      </c>
      <c r="C13" s="99" t="s">
        <v>2</v>
      </c>
      <c r="D13" s="99" t="s">
        <v>3</v>
      </c>
      <c r="E13" s="99" t="s">
        <v>4</v>
      </c>
      <c r="F13" s="5"/>
      <c r="G13" s="99" t="s">
        <v>73</v>
      </c>
      <c r="H13" s="96"/>
      <c r="I13" s="96"/>
      <c r="J13" s="97"/>
      <c r="K13" s="35"/>
      <c r="L13" s="35"/>
      <c r="M13" s="35"/>
    </row>
    <row r="14" spans="1:13" x14ac:dyDescent="0.3">
      <c r="A14" s="17" t="s">
        <v>7</v>
      </c>
      <c r="B14" s="18"/>
      <c r="C14" s="18"/>
      <c r="D14" s="18"/>
      <c r="E14" s="19"/>
      <c r="F14" s="5"/>
      <c r="G14" s="85">
        <f>F49</f>
        <v>550178.34124999994</v>
      </c>
      <c r="H14" s="40" t="s">
        <v>36</v>
      </c>
      <c r="I14" s="41"/>
      <c r="J14" s="42"/>
      <c r="K14" s="35"/>
      <c r="L14" s="35"/>
      <c r="M14" s="35"/>
    </row>
    <row r="15" spans="1:13" x14ac:dyDescent="0.3">
      <c r="A15" s="4" t="s">
        <v>9</v>
      </c>
      <c r="B15" s="10"/>
      <c r="C15" s="60">
        <v>150</v>
      </c>
      <c r="D15" s="60">
        <v>150</v>
      </c>
      <c r="E15" s="60">
        <v>150</v>
      </c>
      <c r="F15" s="9"/>
      <c r="G15" s="86">
        <f>-F51</f>
        <v>-127750</v>
      </c>
      <c r="H15" s="43" t="s">
        <v>37</v>
      </c>
      <c r="I15" s="44"/>
      <c r="J15" s="42"/>
      <c r="K15" s="35"/>
      <c r="L15" s="35"/>
      <c r="M15" s="35"/>
    </row>
    <row r="16" spans="1:13" x14ac:dyDescent="0.3">
      <c r="A16" s="4" t="s">
        <v>74</v>
      </c>
      <c r="B16" s="10"/>
      <c r="C16" s="60">
        <v>900</v>
      </c>
      <c r="D16" s="60">
        <v>900</v>
      </c>
      <c r="E16" s="60">
        <f>E15*6</f>
        <v>900</v>
      </c>
      <c r="F16" s="9"/>
      <c r="G16" s="86">
        <f>-F52</f>
        <v>-20000</v>
      </c>
      <c r="H16" s="43" t="s">
        <v>38</v>
      </c>
      <c r="I16" s="44"/>
      <c r="J16" s="42"/>
      <c r="K16" s="35"/>
      <c r="L16" s="35"/>
      <c r="M16" s="35"/>
    </row>
    <row r="17" spans="1:13" x14ac:dyDescent="0.3">
      <c r="A17" s="4" t="s">
        <v>10</v>
      </c>
      <c r="B17" s="10"/>
      <c r="C17" s="60">
        <v>12</v>
      </c>
      <c r="D17" s="60">
        <v>12</v>
      </c>
      <c r="E17" s="60">
        <v>12</v>
      </c>
      <c r="F17" s="9"/>
      <c r="G17" s="86">
        <f>-F53</f>
        <v>-5000</v>
      </c>
      <c r="H17" s="43" t="s">
        <v>39</v>
      </c>
      <c r="I17" s="44"/>
      <c r="J17" s="42"/>
      <c r="K17" s="35"/>
      <c r="L17" s="35"/>
      <c r="M17" s="35"/>
    </row>
    <row r="18" spans="1:13" x14ac:dyDescent="0.3">
      <c r="A18" s="20" t="s">
        <v>8</v>
      </c>
      <c r="B18" s="21"/>
      <c r="C18" s="21"/>
      <c r="D18" s="21"/>
      <c r="E18" s="22"/>
      <c r="F18" s="9"/>
      <c r="G18" s="87">
        <f>SUM(G14:G17)</f>
        <v>397428.34124999994</v>
      </c>
      <c r="H18" s="45" t="s">
        <v>44</v>
      </c>
      <c r="I18" s="46"/>
      <c r="J18" s="47"/>
      <c r="K18" s="35"/>
      <c r="L18" s="35"/>
      <c r="M18" s="35"/>
    </row>
    <row r="19" spans="1:13" x14ac:dyDescent="0.3">
      <c r="A19" s="6" t="s">
        <v>11</v>
      </c>
      <c r="B19" s="27"/>
      <c r="C19" s="61">
        <v>0.65</v>
      </c>
      <c r="D19" s="61">
        <v>0.75</v>
      </c>
      <c r="E19" s="61">
        <v>0.85</v>
      </c>
      <c r="F19" s="28"/>
      <c r="G19" s="88"/>
      <c r="I19" s="36"/>
      <c r="J19" s="35"/>
      <c r="K19" s="35"/>
      <c r="L19" s="35"/>
      <c r="M19" s="35"/>
    </row>
    <row r="20" spans="1:13" x14ac:dyDescent="0.3">
      <c r="A20" s="6" t="s">
        <v>13</v>
      </c>
      <c r="B20" s="10"/>
      <c r="C20" s="60">
        <v>36</v>
      </c>
      <c r="D20" s="60">
        <v>32.4</v>
      </c>
      <c r="E20" s="60">
        <f>D20*0.9</f>
        <v>29.16</v>
      </c>
      <c r="F20" s="29"/>
      <c r="G20" s="89" t="s">
        <v>50</v>
      </c>
      <c r="H20" s="13"/>
      <c r="I20" s="48"/>
      <c r="J20" s="49"/>
      <c r="K20" s="35"/>
      <c r="L20" s="35"/>
      <c r="M20" s="35"/>
    </row>
    <row r="21" spans="1:13" x14ac:dyDescent="0.3">
      <c r="A21" s="6" t="s">
        <v>12</v>
      </c>
      <c r="B21" s="10"/>
      <c r="C21" s="60">
        <v>9</v>
      </c>
      <c r="D21" s="60">
        <v>13.5</v>
      </c>
      <c r="E21" s="60">
        <f>D21*1.5</f>
        <v>20.25</v>
      </c>
      <c r="F21" s="29"/>
      <c r="G21" s="86">
        <f>F60</f>
        <v>405000</v>
      </c>
      <c r="H21" s="23" t="s">
        <v>29</v>
      </c>
      <c r="I21" s="44"/>
      <c r="J21" s="42"/>
      <c r="K21" s="35"/>
      <c r="L21" s="35"/>
      <c r="M21" s="35"/>
    </row>
    <row r="22" spans="1:13" x14ac:dyDescent="0.3">
      <c r="A22" s="4" t="s">
        <v>35</v>
      </c>
      <c r="B22" s="27"/>
      <c r="C22" s="61">
        <v>8.7500000000000008E-2</v>
      </c>
      <c r="D22" s="61">
        <v>0.15312500000000001</v>
      </c>
      <c r="E22" s="61">
        <f>D22*1.75</f>
        <v>0.26796875000000003</v>
      </c>
      <c r="F22" s="29"/>
      <c r="G22" s="87">
        <f>G21-G18</f>
        <v>7571.6587500000605</v>
      </c>
      <c r="H22" s="20" t="s">
        <v>45</v>
      </c>
      <c r="I22" s="46"/>
      <c r="J22" s="47"/>
      <c r="K22" s="35"/>
      <c r="L22" s="35"/>
      <c r="M22" s="35"/>
    </row>
    <row r="23" spans="1:13" x14ac:dyDescent="0.3">
      <c r="A23" s="20" t="s">
        <v>6</v>
      </c>
      <c r="B23" s="21"/>
      <c r="C23" s="21"/>
      <c r="D23" s="21"/>
      <c r="E23" s="22"/>
      <c r="G23" s="90"/>
      <c r="H23" s="39"/>
      <c r="I23" s="35"/>
      <c r="J23" s="35"/>
      <c r="K23" s="35"/>
      <c r="L23" s="35"/>
      <c r="M23" s="35"/>
    </row>
    <row r="24" spans="1:13" x14ac:dyDescent="0.3">
      <c r="A24" s="4" t="s">
        <v>19</v>
      </c>
      <c r="B24" s="62">
        <v>1.5</v>
      </c>
      <c r="C24" s="62">
        <v>2.5</v>
      </c>
      <c r="D24" s="62">
        <v>2.5</v>
      </c>
      <c r="E24" s="62">
        <v>2.5</v>
      </c>
      <c r="G24" s="89" t="s">
        <v>40</v>
      </c>
      <c r="H24" s="50"/>
      <c r="I24" s="51"/>
      <c r="J24" s="49"/>
      <c r="K24" s="35"/>
      <c r="L24" s="35"/>
      <c r="M24" s="35"/>
    </row>
    <row r="25" spans="1:13" x14ac:dyDescent="0.3">
      <c r="A25" s="4" t="s">
        <v>20</v>
      </c>
      <c r="B25" s="63">
        <v>45000</v>
      </c>
      <c r="C25" s="11">
        <f>B25*(1+C$35)</f>
        <v>46350</v>
      </c>
      <c r="D25" s="11">
        <f>C25*(1+D$35)</f>
        <v>47740.5</v>
      </c>
      <c r="E25" s="11">
        <f>D25*(1+E$35)</f>
        <v>49172.715000000004</v>
      </c>
      <c r="G25" s="91">
        <f>F64</f>
        <v>364500</v>
      </c>
      <c r="H25" s="23" t="s">
        <v>29</v>
      </c>
      <c r="I25" s="52"/>
      <c r="J25" s="42"/>
      <c r="K25" s="35"/>
      <c r="L25" s="35"/>
      <c r="M25" s="35"/>
    </row>
    <row r="26" spans="1:13" x14ac:dyDescent="0.3">
      <c r="A26" s="4" t="s">
        <v>21</v>
      </c>
      <c r="B26" s="63">
        <v>1000</v>
      </c>
      <c r="C26" s="63">
        <v>2000</v>
      </c>
      <c r="D26" s="11">
        <f>C26*(1+D$35)</f>
        <v>2060</v>
      </c>
      <c r="E26" s="11">
        <f>D26*(1+E$35)</f>
        <v>2121.8000000000002</v>
      </c>
      <c r="G26" s="91">
        <f>F65</f>
        <v>53325</v>
      </c>
      <c r="H26" s="23" t="s">
        <v>41</v>
      </c>
      <c r="I26" s="52"/>
      <c r="J26" s="42"/>
      <c r="K26" s="35"/>
      <c r="L26" s="35"/>
      <c r="M26" s="35"/>
    </row>
    <row r="27" spans="1:13" x14ac:dyDescent="0.3">
      <c r="A27" s="4" t="s">
        <v>57</v>
      </c>
      <c r="B27" s="63">
        <v>30000</v>
      </c>
      <c r="C27" s="63">
        <v>5000</v>
      </c>
      <c r="D27" s="63">
        <v>5000</v>
      </c>
      <c r="E27" s="63">
        <v>5000</v>
      </c>
      <c r="G27" s="92">
        <f>F66</f>
        <v>417825</v>
      </c>
      <c r="H27" s="33" t="s">
        <v>31</v>
      </c>
      <c r="I27" s="54"/>
      <c r="J27" s="55"/>
      <c r="K27" s="35"/>
      <c r="L27" s="35"/>
      <c r="M27" s="35"/>
    </row>
    <row r="28" spans="1:13" x14ac:dyDescent="0.3">
      <c r="A28" s="4" t="s">
        <v>23</v>
      </c>
      <c r="B28" s="63">
        <v>20000</v>
      </c>
      <c r="C28" s="63">
        <v>0</v>
      </c>
      <c r="D28" s="63">
        <v>0</v>
      </c>
      <c r="E28" s="63">
        <v>0</v>
      </c>
      <c r="G28" s="93">
        <f>G27-G18</f>
        <v>20396.658750000061</v>
      </c>
      <c r="H28" s="20" t="s">
        <v>45</v>
      </c>
      <c r="I28" s="53"/>
      <c r="J28" s="47"/>
      <c r="K28" s="35"/>
      <c r="L28" s="35"/>
      <c r="M28" s="35"/>
    </row>
    <row r="29" spans="1:13" x14ac:dyDescent="0.3">
      <c r="A29" s="4" t="s">
        <v>47</v>
      </c>
      <c r="B29" s="64">
        <v>0.1</v>
      </c>
      <c r="C29" s="64">
        <v>0.1</v>
      </c>
      <c r="D29" s="64">
        <v>0.1</v>
      </c>
      <c r="E29" s="64">
        <v>0.1</v>
      </c>
      <c r="F29" s="56"/>
      <c r="G29" s="35"/>
      <c r="H29" s="35"/>
      <c r="I29" s="35"/>
      <c r="J29" s="35"/>
      <c r="K29" s="35"/>
      <c r="L29" s="35"/>
      <c r="M29" s="35"/>
    </row>
    <row r="30" spans="1:13" x14ac:dyDescent="0.3">
      <c r="A30" s="20" t="s">
        <v>43</v>
      </c>
      <c r="B30" s="21"/>
      <c r="C30" s="21"/>
      <c r="D30" s="21"/>
      <c r="E30" s="22"/>
      <c r="F30" s="56"/>
      <c r="G30" s="35"/>
      <c r="H30" s="35"/>
      <c r="I30" s="35"/>
      <c r="J30" s="35"/>
      <c r="K30" s="35"/>
      <c r="L30" s="35"/>
      <c r="M30" s="35"/>
    </row>
    <row r="31" spans="1:13" x14ac:dyDescent="0.3">
      <c r="A31" s="4" t="s">
        <v>24</v>
      </c>
      <c r="B31" s="63">
        <v>120750</v>
      </c>
      <c r="C31" s="63">
        <v>5000</v>
      </c>
      <c r="D31" s="63">
        <v>2000</v>
      </c>
      <c r="E31" s="63">
        <v>0</v>
      </c>
      <c r="F31" s="56"/>
      <c r="G31" s="35"/>
      <c r="H31" s="90"/>
      <c r="I31" s="90"/>
      <c r="J31" s="90"/>
      <c r="K31" s="90"/>
      <c r="L31" s="35"/>
      <c r="M31" s="35"/>
    </row>
    <row r="32" spans="1:13" x14ac:dyDescent="0.3">
      <c r="A32" s="4" t="s">
        <v>25</v>
      </c>
      <c r="B32" s="63">
        <v>5000</v>
      </c>
      <c r="C32" s="63">
        <v>5000</v>
      </c>
      <c r="D32" s="63">
        <v>5000</v>
      </c>
      <c r="E32" s="63">
        <v>5000</v>
      </c>
      <c r="F32" s="56"/>
      <c r="G32" s="35"/>
      <c r="H32" s="90"/>
      <c r="I32" s="90"/>
      <c r="J32" s="90"/>
      <c r="K32" s="90"/>
      <c r="L32" s="35"/>
      <c r="M32" s="35"/>
    </row>
    <row r="33" spans="1:13" x14ac:dyDescent="0.3">
      <c r="A33" s="4" t="s">
        <v>26</v>
      </c>
      <c r="B33" s="63">
        <v>0</v>
      </c>
      <c r="C33" s="63">
        <v>2000</v>
      </c>
      <c r="D33" s="63">
        <v>2000</v>
      </c>
      <c r="E33" s="63">
        <v>1000</v>
      </c>
      <c r="F33" s="56"/>
      <c r="G33" s="35"/>
      <c r="H33" s="90"/>
      <c r="I33" s="90"/>
      <c r="J33" s="90"/>
      <c r="K33" s="90"/>
      <c r="L33" s="35"/>
      <c r="M33" s="35"/>
    </row>
    <row r="34" spans="1:13" x14ac:dyDescent="0.3">
      <c r="A34" s="20" t="s">
        <v>18</v>
      </c>
      <c r="B34" s="21"/>
      <c r="C34" s="21"/>
      <c r="D34" s="21"/>
      <c r="E34" s="22"/>
      <c r="F34" s="56"/>
      <c r="G34" s="35"/>
      <c r="H34" s="90"/>
      <c r="I34" s="90"/>
      <c r="J34" s="90"/>
      <c r="K34" s="90"/>
      <c r="L34" s="35"/>
      <c r="M34" s="35"/>
    </row>
    <row r="35" spans="1:13" x14ac:dyDescent="0.3">
      <c r="A35" s="4" t="s">
        <v>42</v>
      </c>
      <c r="B35" s="10"/>
      <c r="C35" s="61">
        <v>0.03</v>
      </c>
      <c r="D35" s="61">
        <v>0.03</v>
      </c>
      <c r="E35" s="61">
        <v>0.03</v>
      </c>
      <c r="F35" s="56"/>
      <c r="H35" s="90"/>
      <c r="I35" s="90"/>
      <c r="K35" s="35"/>
      <c r="L35" s="35"/>
      <c r="M35" s="35"/>
    </row>
    <row r="36" spans="1:13" x14ac:dyDescent="0.3">
      <c r="A36" s="20" t="s">
        <v>55</v>
      </c>
      <c r="B36" s="58"/>
      <c r="C36" s="58"/>
      <c r="D36" s="58"/>
      <c r="E36" s="59"/>
      <c r="F36" s="57"/>
      <c r="H36" s="90"/>
      <c r="I36" s="90"/>
      <c r="K36" s="35"/>
      <c r="L36" s="35"/>
      <c r="M36" s="35"/>
    </row>
    <row r="37" spans="1:13" x14ac:dyDescent="0.3">
      <c r="A37" s="30" t="s">
        <v>53</v>
      </c>
      <c r="B37" s="31"/>
      <c r="C37" s="65">
        <v>75</v>
      </c>
      <c r="D37" s="65">
        <v>75</v>
      </c>
      <c r="E37" s="65">
        <v>75</v>
      </c>
      <c r="F37" s="56"/>
      <c r="G37" s="35"/>
      <c r="H37" s="90"/>
      <c r="I37" s="35"/>
      <c r="K37" s="35"/>
      <c r="L37" s="35"/>
      <c r="M37" s="35"/>
    </row>
    <row r="38" spans="1:13" x14ac:dyDescent="0.3">
      <c r="A38" s="30" t="s">
        <v>48</v>
      </c>
      <c r="B38" s="31"/>
      <c r="C38" s="61">
        <v>0.95</v>
      </c>
      <c r="D38" s="61">
        <v>0.9</v>
      </c>
      <c r="E38" s="61">
        <v>0.85</v>
      </c>
      <c r="F38" s="56"/>
      <c r="G38" s="35"/>
      <c r="H38" s="37"/>
      <c r="I38" s="35"/>
      <c r="J38" s="35"/>
      <c r="K38" s="35"/>
      <c r="L38" s="35"/>
      <c r="M38" s="35"/>
    </row>
    <row r="39" spans="1:13" x14ac:dyDescent="0.3">
      <c r="A39" s="23" t="s">
        <v>49</v>
      </c>
      <c r="B39" s="32"/>
      <c r="C39" s="61">
        <v>0.05</v>
      </c>
      <c r="D39" s="61">
        <v>0.15</v>
      </c>
      <c r="E39" s="61">
        <v>0.25</v>
      </c>
      <c r="F39" s="56"/>
      <c r="G39" s="35"/>
      <c r="H39" s="37"/>
      <c r="I39" s="35"/>
      <c r="J39" s="35"/>
      <c r="K39" s="35"/>
      <c r="L39" s="35"/>
      <c r="M39" s="35"/>
    </row>
    <row r="40" spans="1:13" x14ac:dyDescent="0.3">
      <c r="G40" s="35"/>
      <c r="H40" s="35"/>
      <c r="I40" s="35"/>
      <c r="J40" s="35"/>
      <c r="K40" s="35"/>
      <c r="L40" s="35"/>
      <c r="M40" s="35"/>
    </row>
    <row r="41" spans="1:13" x14ac:dyDescent="0.3">
      <c r="A41" s="1" t="s">
        <v>51</v>
      </c>
      <c r="G41" s="35"/>
      <c r="H41" s="35"/>
      <c r="I41" s="35"/>
      <c r="J41" s="35"/>
      <c r="K41" s="35"/>
      <c r="L41" s="35"/>
      <c r="M41" s="35"/>
    </row>
    <row r="42" spans="1:13" ht="26" x14ac:dyDescent="0.3">
      <c r="A42" s="7"/>
      <c r="B42" s="8" t="s">
        <v>5</v>
      </c>
      <c r="C42" s="8" t="s">
        <v>2</v>
      </c>
      <c r="D42" s="8" t="s">
        <v>3</v>
      </c>
      <c r="E42" s="8" t="s">
        <v>4</v>
      </c>
      <c r="F42" s="8" t="s">
        <v>27</v>
      </c>
      <c r="G42" s="35"/>
      <c r="H42" s="35"/>
      <c r="I42" s="35"/>
      <c r="J42" s="35"/>
      <c r="K42" s="35"/>
      <c r="L42" s="35"/>
      <c r="M42" s="35"/>
    </row>
    <row r="43" spans="1:13" x14ac:dyDescent="0.3">
      <c r="A43" s="14" t="s">
        <v>6</v>
      </c>
      <c r="B43" s="15"/>
      <c r="C43" s="15"/>
      <c r="D43" s="15"/>
      <c r="E43" s="15"/>
      <c r="F43" s="16"/>
      <c r="G43" s="35"/>
      <c r="H43" s="35"/>
      <c r="I43" s="35"/>
      <c r="J43" s="35"/>
      <c r="K43" s="35"/>
      <c r="L43" s="35"/>
      <c r="M43" s="35"/>
    </row>
    <row r="44" spans="1:13" x14ac:dyDescent="0.3">
      <c r="A44" s="4" t="s">
        <v>15</v>
      </c>
      <c r="B44" s="67">
        <f>B24*B25</f>
        <v>67500</v>
      </c>
      <c r="C44" s="67">
        <f>C24*C25</f>
        <v>115875</v>
      </c>
      <c r="D44" s="67">
        <f>D24*D25</f>
        <v>119351.25</v>
      </c>
      <c r="E44" s="67">
        <f>E24*E25</f>
        <v>122931.78750000001</v>
      </c>
      <c r="F44" s="68">
        <f>SUM(B44:E44)</f>
        <v>425658.03749999998</v>
      </c>
      <c r="G44" s="35"/>
      <c r="H44" s="35"/>
      <c r="I44" s="35"/>
      <c r="J44" s="35"/>
      <c r="K44" s="35"/>
      <c r="L44" s="35"/>
      <c r="M44" s="35"/>
    </row>
    <row r="45" spans="1:13" x14ac:dyDescent="0.3">
      <c r="A45" s="4" t="s">
        <v>16</v>
      </c>
      <c r="B45" s="67">
        <f>B24*B26</f>
        <v>1500</v>
      </c>
      <c r="C45" s="67">
        <f>C24*C26</f>
        <v>5000</v>
      </c>
      <c r="D45" s="67">
        <f>D24*D26</f>
        <v>5150</v>
      </c>
      <c r="E45" s="67">
        <f>E24*E26</f>
        <v>5304.5</v>
      </c>
      <c r="F45" s="68">
        <f t="shared" ref="F45:F48" si="0">SUM(B45:E45)</f>
        <v>16954.5</v>
      </c>
      <c r="G45" s="35"/>
      <c r="H45" s="35"/>
      <c r="I45" s="35"/>
      <c r="J45" s="35"/>
      <c r="K45" s="35"/>
      <c r="L45" s="35"/>
      <c r="M45" s="35"/>
    </row>
    <row r="46" spans="1:13" x14ac:dyDescent="0.3">
      <c r="A46" s="4" t="s">
        <v>22</v>
      </c>
      <c r="B46" s="67">
        <f t="shared" ref="B46:E47" si="1">B27</f>
        <v>30000</v>
      </c>
      <c r="C46" s="67">
        <f t="shared" si="1"/>
        <v>5000</v>
      </c>
      <c r="D46" s="67">
        <f t="shared" si="1"/>
        <v>5000</v>
      </c>
      <c r="E46" s="67">
        <f t="shared" si="1"/>
        <v>5000</v>
      </c>
      <c r="F46" s="68">
        <f t="shared" si="0"/>
        <v>45000</v>
      </c>
      <c r="G46" s="35"/>
      <c r="H46" s="35"/>
      <c r="I46" s="35"/>
      <c r="J46" s="35"/>
      <c r="K46" s="35"/>
      <c r="L46" s="35"/>
      <c r="M46" s="35"/>
    </row>
    <row r="47" spans="1:13" x14ac:dyDescent="0.3">
      <c r="A47" s="4" t="s">
        <v>23</v>
      </c>
      <c r="B47" s="67">
        <f t="shared" si="1"/>
        <v>20000</v>
      </c>
      <c r="C47" s="67">
        <f t="shared" si="1"/>
        <v>0</v>
      </c>
      <c r="D47" s="67">
        <f t="shared" si="1"/>
        <v>0</v>
      </c>
      <c r="E47" s="67">
        <f t="shared" si="1"/>
        <v>0</v>
      </c>
      <c r="F47" s="68">
        <f t="shared" si="0"/>
        <v>20000</v>
      </c>
      <c r="G47" s="35"/>
      <c r="H47" s="35"/>
      <c r="I47" s="35"/>
      <c r="J47" s="35"/>
      <c r="K47" s="35"/>
      <c r="L47" s="35"/>
      <c r="M47" s="35"/>
    </row>
    <row r="48" spans="1:13" x14ac:dyDescent="0.3">
      <c r="A48" s="4" t="s">
        <v>46</v>
      </c>
      <c r="B48" s="67">
        <f>B44*B29</f>
        <v>6750</v>
      </c>
      <c r="C48" s="67">
        <f>C44*C29</f>
        <v>11587.5</v>
      </c>
      <c r="D48" s="67">
        <f>D44*D29</f>
        <v>11935.125</v>
      </c>
      <c r="E48" s="67">
        <f>E44*E29</f>
        <v>12293.178750000001</v>
      </c>
      <c r="F48" s="68">
        <f t="shared" si="0"/>
        <v>42565.803749999999</v>
      </c>
      <c r="G48" s="35"/>
      <c r="H48" s="35"/>
      <c r="I48" s="35"/>
      <c r="J48" s="35"/>
      <c r="K48" s="35"/>
      <c r="L48" s="35"/>
      <c r="M48" s="35"/>
    </row>
    <row r="49" spans="1:13" x14ac:dyDescent="0.3">
      <c r="A49" s="3" t="s">
        <v>17</v>
      </c>
      <c r="B49" s="69">
        <f>SUM(B44:B48)</f>
        <v>125750</v>
      </c>
      <c r="C49" s="69">
        <f t="shared" ref="C49:F49" si="2">SUM(C44:C48)</f>
        <v>137462.5</v>
      </c>
      <c r="D49" s="69">
        <f t="shared" si="2"/>
        <v>141436.375</v>
      </c>
      <c r="E49" s="69">
        <f t="shared" si="2"/>
        <v>145529.46625</v>
      </c>
      <c r="F49" s="69">
        <f t="shared" si="2"/>
        <v>550178.34124999994</v>
      </c>
      <c r="G49" s="35"/>
      <c r="H49" s="35"/>
      <c r="I49" s="35"/>
      <c r="J49" s="35"/>
      <c r="K49" s="35"/>
      <c r="L49" s="35"/>
      <c r="M49" s="35"/>
    </row>
    <row r="50" spans="1:13" x14ac:dyDescent="0.3">
      <c r="A50" s="13" t="s">
        <v>43</v>
      </c>
      <c r="B50" s="70"/>
      <c r="C50" s="70"/>
      <c r="D50" s="70"/>
      <c r="E50" s="70"/>
      <c r="F50" s="71"/>
      <c r="G50" s="35"/>
      <c r="H50" s="35"/>
      <c r="I50" s="35"/>
      <c r="J50" s="35"/>
      <c r="K50" s="35"/>
      <c r="L50" s="35"/>
      <c r="M50" s="35"/>
    </row>
    <row r="51" spans="1:13" x14ac:dyDescent="0.3">
      <c r="A51" s="4" t="s">
        <v>24</v>
      </c>
      <c r="B51" s="67">
        <f t="shared" ref="B51:E53" si="3">B31</f>
        <v>120750</v>
      </c>
      <c r="C51" s="67">
        <f t="shared" si="3"/>
        <v>5000</v>
      </c>
      <c r="D51" s="67">
        <f t="shared" si="3"/>
        <v>2000</v>
      </c>
      <c r="E51" s="67">
        <f t="shared" si="3"/>
        <v>0</v>
      </c>
      <c r="F51" s="68">
        <f>SUM(B51:E51)</f>
        <v>127750</v>
      </c>
      <c r="G51" s="35"/>
      <c r="H51" s="35"/>
      <c r="I51" s="35"/>
      <c r="J51" s="35"/>
      <c r="K51" s="35"/>
      <c r="L51" s="35"/>
      <c r="M51" s="35"/>
    </row>
    <row r="52" spans="1:13" x14ac:dyDescent="0.3">
      <c r="A52" s="4" t="s">
        <v>25</v>
      </c>
      <c r="B52" s="67">
        <f t="shared" si="3"/>
        <v>5000</v>
      </c>
      <c r="C52" s="67">
        <f t="shared" si="3"/>
        <v>5000</v>
      </c>
      <c r="D52" s="67">
        <f t="shared" si="3"/>
        <v>5000</v>
      </c>
      <c r="E52" s="67">
        <f t="shared" si="3"/>
        <v>5000</v>
      </c>
      <c r="F52" s="68">
        <f t="shared" ref="F52:F53" si="4">SUM(B52:E52)</f>
        <v>20000</v>
      </c>
      <c r="G52" s="35"/>
      <c r="H52" s="35"/>
      <c r="I52" s="35"/>
      <c r="J52" s="35"/>
      <c r="K52" s="35"/>
      <c r="L52" s="35"/>
      <c r="M52" s="35"/>
    </row>
    <row r="53" spans="1:13" x14ac:dyDescent="0.3">
      <c r="A53" s="4" t="s">
        <v>26</v>
      </c>
      <c r="B53" s="67">
        <f t="shared" si="3"/>
        <v>0</v>
      </c>
      <c r="C53" s="67">
        <f t="shared" si="3"/>
        <v>2000</v>
      </c>
      <c r="D53" s="67">
        <f t="shared" si="3"/>
        <v>2000</v>
      </c>
      <c r="E53" s="67">
        <f t="shared" si="3"/>
        <v>1000</v>
      </c>
      <c r="F53" s="68">
        <f t="shared" si="4"/>
        <v>5000</v>
      </c>
      <c r="G53" s="35"/>
      <c r="H53" s="35"/>
      <c r="I53" s="35"/>
      <c r="J53" s="35"/>
      <c r="K53" s="35"/>
      <c r="L53" s="35"/>
      <c r="M53" s="35"/>
    </row>
    <row r="54" spans="1:13" x14ac:dyDescent="0.3">
      <c r="A54" s="3" t="s">
        <v>43</v>
      </c>
      <c r="B54" s="69">
        <f>SUM(B51:B53)</f>
        <v>125750</v>
      </c>
      <c r="C54" s="69">
        <f>SUM(C51:C53)</f>
        <v>12000</v>
      </c>
      <c r="D54" s="69">
        <f>SUM(D51:D53)</f>
        <v>9000</v>
      </c>
      <c r="E54" s="69">
        <f>SUM(E51:E53)</f>
        <v>6000</v>
      </c>
      <c r="F54" s="69">
        <f>SUM(F51:F53)</f>
        <v>152750</v>
      </c>
      <c r="G54" s="35"/>
      <c r="H54" s="35"/>
      <c r="I54" s="35"/>
      <c r="J54" s="35"/>
      <c r="K54" s="35"/>
      <c r="L54" s="35"/>
      <c r="M54" s="35"/>
    </row>
    <row r="55" spans="1:13" x14ac:dyDescent="0.3">
      <c r="A55" s="12" t="s">
        <v>52</v>
      </c>
      <c r="B55" s="72">
        <f>B49-B54</f>
        <v>0</v>
      </c>
      <c r="C55" s="72">
        <f>C49-C54</f>
        <v>125462.5</v>
      </c>
      <c r="D55" s="72">
        <f>D49-D54</f>
        <v>132436.375</v>
      </c>
      <c r="E55" s="72">
        <f>E49-E54</f>
        <v>139529.46625</v>
      </c>
      <c r="F55" s="72">
        <f>SUM(B55:E55)</f>
        <v>397428.34125</v>
      </c>
      <c r="G55" s="35"/>
      <c r="H55" s="35"/>
      <c r="I55" s="35"/>
      <c r="J55" s="35"/>
      <c r="K55" s="35"/>
      <c r="L55" s="35"/>
      <c r="M55" s="35"/>
    </row>
    <row r="56" spans="1:13" x14ac:dyDescent="0.3">
      <c r="B56" s="73"/>
      <c r="C56" s="73"/>
      <c r="D56" s="73"/>
      <c r="E56" s="73"/>
      <c r="F56" s="73"/>
      <c r="G56" s="35"/>
      <c r="H56" s="35"/>
      <c r="I56" s="35"/>
      <c r="J56" s="35"/>
      <c r="K56" s="35"/>
      <c r="L56" s="35"/>
      <c r="M56" s="35"/>
    </row>
    <row r="57" spans="1:13" x14ac:dyDescent="0.3">
      <c r="A57" s="1" t="s">
        <v>66</v>
      </c>
      <c r="B57" s="73"/>
      <c r="C57" s="73"/>
      <c r="D57" s="73"/>
      <c r="E57" s="73"/>
      <c r="F57" s="73"/>
      <c r="G57" s="35"/>
      <c r="H57" s="35"/>
      <c r="I57" s="35"/>
      <c r="J57" s="35"/>
      <c r="K57" s="35"/>
      <c r="L57" s="35"/>
      <c r="M57" s="35"/>
    </row>
    <row r="58" spans="1:13" ht="26" x14ac:dyDescent="0.3">
      <c r="A58" s="24"/>
      <c r="B58" s="74"/>
      <c r="C58" s="75" t="s">
        <v>2</v>
      </c>
      <c r="D58" s="75" t="s">
        <v>3</v>
      </c>
      <c r="E58" s="75" t="s">
        <v>4</v>
      </c>
      <c r="F58" s="75" t="s">
        <v>27</v>
      </c>
      <c r="G58" s="35"/>
      <c r="H58" s="35"/>
      <c r="I58" s="35"/>
      <c r="J58" s="35"/>
      <c r="K58" s="35"/>
      <c r="L58" s="35"/>
      <c r="M58" s="35"/>
    </row>
    <row r="59" spans="1:13" x14ac:dyDescent="0.3">
      <c r="A59" s="13" t="s">
        <v>28</v>
      </c>
      <c r="B59" s="70"/>
      <c r="C59" s="70"/>
      <c r="D59" s="70"/>
      <c r="E59" s="70"/>
      <c r="F59" s="71"/>
      <c r="G59" s="35"/>
      <c r="H59" s="37"/>
      <c r="I59" s="35"/>
      <c r="J59" s="35"/>
      <c r="K59" s="35"/>
      <c r="L59" s="35"/>
      <c r="M59" s="35"/>
    </row>
    <row r="60" spans="1:13" x14ac:dyDescent="0.3">
      <c r="A60" s="23" t="s">
        <v>29</v>
      </c>
      <c r="B60" s="76"/>
      <c r="C60" s="67">
        <f>C15*C37*12</f>
        <v>135000</v>
      </c>
      <c r="D60" s="67">
        <f>D15*D37*12</f>
        <v>135000</v>
      </c>
      <c r="E60" s="67">
        <f>E15*E37*12</f>
        <v>135000</v>
      </c>
      <c r="F60" s="68">
        <f>SUM(C60:E60)</f>
        <v>405000</v>
      </c>
      <c r="G60" s="35"/>
      <c r="H60" s="37"/>
      <c r="I60" s="35"/>
      <c r="J60" s="35"/>
      <c r="K60" s="35"/>
      <c r="L60" s="35"/>
      <c r="M60" s="35"/>
    </row>
    <row r="61" spans="1:13" x14ac:dyDescent="0.3">
      <c r="A61" s="20" t="s">
        <v>30</v>
      </c>
      <c r="B61" s="77"/>
      <c r="C61" s="69">
        <f>C60-C55</f>
        <v>9537.5</v>
      </c>
      <c r="D61" s="69">
        <f>D60-D55</f>
        <v>2563.625</v>
      </c>
      <c r="E61" s="69">
        <f>E60-E55</f>
        <v>-4529.4662499999977</v>
      </c>
      <c r="F61" s="69">
        <f>SUM(C61:E61)</f>
        <v>7571.6587500000023</v>
      </c>
      <c r="G61" s="35"/>
      <c r="H61" s="37"/>
      <c r="I61" s="35"/>
      <c r="J61" s="35"/>
      <c r="K61" s="35"/>
      <c r="L61" s="35"/>
      <c r="M61" s="35"/>
    </row>
    <row r="62" spans="1:13" x14ac:dyDescent="0.3">
      <c r="A62" s="80"/>
      <c r="B62" s="81"/>
      <c r="C62" s="81"/>
      <c r="D62" s="81"/>
      <c r="E62" s="81"/>
      <c r="F62" s="82"/>
      <c r="G62" s="35"/>
      <c r="H62" s="37"/>
      <c r="I62" s="35"/>
      <c r="J62" s="35"/>
      <c r="K62" s="35"/>
      <c r="L62" s="35"/>
      <c r="M62" s="35"/>
    </row>
    <row r="63" spans="1:13" x14ac:dyDescent="0.3">
      <c r="A63" s="13" t="s">
        <v>33</v>
      </c>
      <c r="B63" s="70"/>
      <c r="C63" s="70"/>
      <c r="D63" s="70"/>
      <c r="E63" s="70"/>
      <c r="F63" s="71"/>
      <c r="G63" s="35"/>
      <c r="H63" s="37"/>
      <c r="I63" s="35"/>
      <c r="J63" s="35"/>
      <c r="K63" s="35"/>
      <c r="L63" s="35"/>
      <c r="M63" s="35"/>
    </row>
    <row r="64" spans="1:13" x14ac:dyDescent="0.3">
      <c r="A64" s="23" t="s">
        <v>29</v>
      </c>
      <c r="B64" s="76"/>
      <c r="C64" s="67">
        <f>C15*(C37*C38)*12</f>
        <v>128250</v>
      </c>
      <c r="D64" s="67">
        <f>D15*(D37*D38)*12</f>
        <v>121500</v>
      </c>
      <c r="E64" s="67">
        <f>E15*(E37*E38)*12</f>
        <v>114750</v>
      </c>
      <c r="F64" s="68">
        <f>SUM(C64:E64)</f>
        <v>364500</v>
      </c>
      <c r="G64" s="35"/>
      <c r="H64" s="37"/>
      <c r="I64" s="35"/>
      <c r="J64" s="35"/>
      <c r="K64" s="35"/>
      <c r="L64" s="35"/>
      <c r="M64" s="35"/>
    </row>
    <row r="65" spans="1:13" x14ac:dyDescent="0.3">
      <c r="A65" s="23" t="s">
        <v>32</v>
      </c>
      <c r="B65" s="76"/>
      <c r="C65" s="67">
        <f>C64*(C39)</f>
        <v>6412.5</v>
      </c>
      <c r="D65" s="67">
        <f>D64*(D39)</f>
        <v>18225</v>
      </c>
      <c r="E65" s="67">
        <f>E64*(E39)</f>
        <v>28687.5</v>
      </c>
      <c r="F65" s="68">
        <f>SUM(C65:E65)</f>
        <v>53325</v>
      </c>
      <c r="G65" s="35"/>
      <c r="H65" s="37"/>
      <c r="I65" s="35"/>
      <c r="J65" s="35"/>
      <c r="K65" s="35"/>
      <c r="L65" s="35"/>
      <c r="M65" s="35"/>
    </row>
    <row r="66" spans="1:13" x14ac:dyDescent="0.3">
      <c r="A66" s="20" t="s">
        <v>31</v>
      </c>
      <c r="B66" s="77"/>
      <c r="C66" s="69">
        <f>C64+C65</f>
        <v>134662.5</v>
      </c>
      <c r="D66" s="69">
        <f>D64+D65</f>
        <v>139725</v>
      </c>
      <c r="E66" s="69">
        <f>E64+E65</f>
        <v>143437.5</v>
      </c>
      <c r="F66" s="69">
        <f>F64+F65</f>
        <v>417825</v>
      </c>
      <c r="G66" s="35"/>
      <c r="H66" s="38"/>
      <c r="I66" s="35"/>
      <c r="J66" s="35"/>
      <c r="K66" s="35"/>
      <c r="L66" s="35"/>
      <c r="M66" s="35"/>
    </row>
    <row r="67" spans="1:13" x14ac:dyDescent="0.3">
      <c r="A67" s="66" t="s">
        <v>30</v>
      </c>
      <c r="B67" s="78"/>
      <c r="C67" s="79">
        <f>C66-C55</f>
        <v>9200</v>
      </c>
      <c r="D67" s="79">
        <f>D66-D55</f>
        <v>7288.625</v>
      </c>
      <c r="E67" s="79">
        <f>E66-E55</f>
        <v>3908.0337500000023</v>
      </c>
      <c r="F67" s="79">
        <f>SUM(C67:E67)</f>
        <v>20396.658750000002</v>
      </c>
      <c r="G67" s="35"/>
      <c r="H67" s="37"/>
      <c r="I67" s="35"/>
      <c r="J67" s="35"/>
      <c r="K67" s="35"/>
      <c r="L67" s="35"/>
      <c r="M67" s="35"/>
    </row>
    <row r="68" spans="1:13" x14ac:dyDescent="0.3">
      <c r="B68" s="2" t="s">
        <v>34</v>
      </c>
      <c r="G68" s="35"/>
      <c r="H68" s="35"/>
      <c r="I68" s="35"/>
      <c r="J68" s="35"/>
      <c r="K68" s="35"/>
      <c r="L68" s="35"/>
      <c r="M68" s="35"/>
    </row>
    <row r="69" spans="1:13" x14ac:dyDescent="0.3">
      <c r="G69" s="35"/>
      <c r="H69" s="35"/>
      <c r="I69" s="35"/>
      <c r="J69" s="35"/>
      <c r="K69" s="35"/>
      <c r="L69" s="35"/>
      <c r="M69" s="35"/>
    </row>
    <row r="70" spans="1:13" x14ac:dyDescent="0.3">
      <c r="G70" s="35"/>
      <c r="H70" s="35"/>
      <c r="I70" s="35"/>
      <c r="J70" s="35"/>
      <c r="K70" s="35"/>
      <c r="L70" s="35"/>
      <c r="M70" s="35"/>
    </row>
    <row r="71" spans="1:13" x14ac:dyDescent="0.3">
      <c r="G71" s="35"/>
      <c r="H71" s="35"/>
      <c r="I71" s="35"/>
      <c r="J71" s="35"/>
      <c r="K71" s="35"/>
      <c r="L71" s="35"/>
      <c r="M71" s="35"/>
    </row>
    <row r="72" spans="1:13" x14ac:dyDescent="0.3">
      <c r="G72" s="35"/>
      <c r="H72" s="35"/>
      <c r="I72" s="35"/>
      <c r="J72" s="35"/>
      <c r="K72" s="35"/>
      <c r="L72" s="35"/>
      <c r="M72" s="35"/>
    </row>
    <row r="73" spans="1:13" x14ac:dyDescent="0.3">
      <c r="G73" s="35"/>
      <c r="H73" s="35"/>
      <c r="I73" s="35"/>
      <c r="J73" s="35"/>
      <c r="K73" s="35"/>
      <c r="L73" s="35"/>
      <c r="M73" s="35"/>
    </row>
    <row r="74" spans="1:13" x14ac:dyDescent="0.3">
      <c r="G74" s="35"/>
      <c r="H74" s="35"/>
      <c r="I74" s="35"/>
      <c r="J74" s="35"/>
      <c r="K74" s="35"/>
      <c r="L74" s="35"/>
      <c r="M74" s="35"/>
    </row>
    <row r="75" spans="1:13" x14ac:dyDescent="0.3">
      <c r="G75" s="35"/>
      <c r="H75" s="35"/>
      <c r="I75" s="35"/>
      <c r="J75" s="35"/>
      <c r="K75" s="35"/>
      <c r="L75" s="35"/>
      <c r="M75" s="35"/>
    </row>
    <row r="76" spans="1:13" x14ac:dyDescent="0.3">
      <c r="G76" s="35"/>
      <c r="H76" s="35"/>
      <c r="I76" s="35"/>
      <c r="J76" s="35"/>
      <c r="K76" s="35"/>
      <c r="L76" s="35"/>
      <c r="M76" s="35"/>
    </row>
    <row r="77" spans="1:13" x14ac:dyDescent="0.3">
      <c r="G77" s="35"/>
      <c r="H77" s="35"/>
      <c r="I77" s="35"/>
      <c r="J77" s="35"/>
      <c r="K77" s="35"/>
      <c r="L77" s="35"/>
      <c r="M77" s="35"/>
    </row>
    <row r="78" spans="1:13" x14ac:dyDescent="0.3">
      <c r="G78" s="35"/>
      <c r="H78" s="35"/>
      <c r="I78" s="35"/>
      <c r="J78" s="35"/>
      <c r="K78" s="35"/>
      <c r="L78" s="35"/>
      <c r="M78" s="35"/>
    </row>
    <row r="79" spans="1:13" x14ac:dyDescent="0.3">
      <c r="G79" s="35"/>
      <c r="H79" s="35"/>
      <c r="I79" s="35"/>
      <c r="J79" s="35"/>
      <c r="K79" s="35"/>
      <c r="L79" s="35"/>
      <c r="M79" s="35"/>
    </row>
    <row r="80" spans="1:13" x14ac:dyDescent="0.3">
      <c r="G80" s="35"/>
      <c r="H80" s="35"/>
      <c r="I80" s="35"/>
      <c r="J80" s="35"/>
      <c r="K80" s="35"/>
      <c r="L80" s="35"/>
      <c r="M80" s="35"/>
    </row>
    <row r="81" spans="7:13" x14ac:dyDescent="0.3">
      <c r="G81" s="35"/>
      <c r="H81" s="35"/>
      <c r="I81" s="35"/>
      <c r="J81" s="35"/>
      <c r="K81" s="35"/>
      <c r="L81" s="35"/>
      <c r="M81" s="35"/>
    </row>
    <row r="82" spans="7:13" x14ac:dyDescent="0.3">
      <c r="G82" s="35"/>
      <c r="H82" s="35"/>
      <c r="I82" s="35"/>
      <c r="J82" s="35"/>
      <c r="K82" s="35"/>
      <c r="L82" s="35"/>
      <c r="M82" s="35"/>
    </row>
    <row r="83" spans="7:13" x14ac:dyDescent="0.3">
      <c r="G83" s="35"/>
      <c r="H83" s="35"/>
      <c r="I83" s="35"/>
      <c r="J83" s="35"/>
      <c r="K83" s="35"/>
      <c r="L83" s="35"/>
      <c r="M83" s="35"/>
    </row>
    <row r="84" spans="7:13" x14ac:dyDescent="0.3">
      <c r="G84" s="35"/>
      <c r="H84" s="35"/>
      <c r="I84" s="35"/>
      <c r="J84" s="35"/>
      <c r="K84" s="35"/>
      <c r="L84" s="35"/>
      <c r="M84" s="35"/>
    </row>
    <row r="85" spans="7:13" x14ac:dyDescent="0.3">
      <c r="G85" s="35"/>
      <c r="H85" s="35"/>
      <c r="I85" s="35"/>
      <c r="J85" s="35"/>
      <c r="K85" s="35"/>
      <c r="L85" s="35"/>
      <c r="M85" s="35"/>
    </row>
    <row r="86" spans="7:13" x14ac:dyDescent="0.3">
      <c r="G86" s="35"/>
      <c r="H86" s="35"/>
      <c r="I86" s="35"/>
      <c r="J86" s="35"/>
      <c r="K86" s="35"/>
      <c r="L86" s="35"/>
      <c r="M86" s="35"/>
    </row>
    <row r="87" spans="7:13" x14ac:dyDescent="0.3">
      <c r="G87" s="35"/>
      <c r="H87" s="35"/>
      <c r="I87" s="35"/>
      <c r="J87" s="35"/>
      <c r="K87" s="35"/>
      <c r="L87" s="35"/>
      <c r="M87" s="35"/>
    </row>
    <row r="88" spans="7:13" x14ac:dyDescent="0.3">
      <c r="G88" s="35"/>
      <c r="H88" s="35"/>
      <c r="I88" s="35"/>
      <c r="J88" s="35"/>
      <c r="K88" s="35"/>
      <c r="L88" s="35"/>
      <c r="M88" s="35"/>
    </row>
    <row r="89" spans="7:13" x14ac:dyDescent="0.3">
      <c r="G89" s="35"/>
      <c r="H89" s="35"/>
      <c r="I89" s="35"/>
      <c r="J89" s="35"/>
      <c r="K89" s="35"/>
      <c r="L89" s="35"/>
      <c r="M89" s="35"/>
    </row>
    <row r="90" spans="7:13" x14ac:dyDescent="0.3">
      <c r="G90" s="35"/>
      <c r="H90" s="35"/>
      <c r="I90" s="35"/>
      <c r="J90" s="35"/>
      <c r="K90" s="35"/>
      <c r="L90" s="35"/>
      <c r="M90" s="35"/>
    </row>
    <row r="91" spans="7:13" x14ac:dyDescent="0.3">
      <c r="G91" s="35"/>
      <c r="H91" s="35"/>
      <c r="I91" s="35"/>
      <c r="J91" s="35"/>
      <c r="K91" s="35"/>
      <c r="L91" s="35"/>
      <c r="M91" s="35"/>
    </row>
    <row r="92" spans="7:13" x14ac:dyDescent="0.3">
      <c r="G92" s="35"/>
      <c r="H92" s="35"/>
      <c r="I92" s="35"/>
      <c r="J92" s="35"/>
      <c r="K92" s="35"/>
      <c r="L92" s="35"/>
      <c r="M92" s="35"/>
    </row>
    <row r="93" spans="7:13" x14ac:dyDescent="0.3">
      <c r="G93" s="35"/>
      <c r="H93" s="35"/>
      <c r="I93" s="35"/>
      <c r="J93" s="35"/>
      <c r="K93" s="35"/>
      <c r="L93" s="35"/>
      <c r="M93" s="35"/>
    </row>
    <row r="94" spans="7:13" x14ac:dyDescent="0.3">
      <c r="G94" s="35"/>
      <c r="H94" s="35"/>
      <c r="I94" s="35"/>
      <c r="J94" s="35"/>
      <c r="K94" s="35"/>
      <c r="L94" s="35"/>
      <c r="M94" s="35"/>
    </row>
    <row r="95" spans="7:13" x14ac:dyDescent="0.3">
      <c r="G95" s="35"/>
      <c r="H95" s="35"/>
      <c r="I95" s="35"/>
      <c r="J95" s="35"/>
      <c r="K95" s="35"/>
      <c r="L95" s="35"/>
      <c r="M95" s="35"/>
    </row>
    <row r="96" spans="7:13" x14ac:dyDescent="0.3">
      <c r="G96" s="35"/>
      <c r="H96" s="35"/>
      <c r="I96" s="35"/>
      <c r="J96" s="35"/>
      <c r="K96" s="35"/>
      <c r="L96" s="35"/>
      <c r="M96" s="35"/>
    </row>
    <row r="97" spans="7:13" x14ac:dyDescent="0.3">
      <c r="G97" s="35"/>
      <c r="H97" s="35"/>
      <c r="I97" s="35"/>
      <c r="J97" s="35"/>
      <c r="K97" s="35"/>
      <c r="L97" s="35"/>
      <c r="M97" s="35"/>
    </row>
    <row r="98" spans="7:13" x14ac:dyDescent="0.3">
      <c r="G98" s="35"/>
      <c r="H98" s="35"/>
      <c r="I98" s="35"/>
      <c r="J98" s="35"/>
      <c r="K98" s="35"/>
      <c r="L98" s="35"/>
      <c r="M98" s="35"/>
    </row>
    <row r="99" spans="7:13" x14ac:dyDescent="0.3">
      <c r="G99" s="35"/>
      <c r="H99" s="35"/>
      <c r="I99" s="35"/>
      <c r="J99" s="35"/>
      <c r="K99" s="35"/>
      <c r="L99" s="35"/>
      <c r="M99" s="35"/>
    </row>
    <row r="100" spans="7:13" x14ac:dyDescent="0.3">
      <c r="G100" s="35"/>
      <c r="H100" s="35"/>
      <c r="I100" s="35"/>
      <c r="J100" s="35"/>
      <c r="K100" s="35"/>
      <c r="L100" s="35"/>
      <c r="M100" s="35"/>
    </row>
    <row r="101" spans="7:13" x14ac:dyDescent="0.3">
      <c r="G101" s="35"/>
      <c r="H101" s="35"/>
      <c r="I101" s="35"/>
      <c r="J101" s="35"/>
      <c r="K101" s="35"/>
      <c r="L101" s="35"/>
      <c r="M101" s="35"/>
    </row>
    <row r="102" spans="7:13" x14ac:dyDescent="0.3">
      <c r="G102" s="35"/>
      <c r="H102" s="35"/>
      <c r="I102" s="35"/>
      <c r="J102" s="35"/>
      <c r="K102" s="35"/>
      <c r="L102" s="35"/>
      <c r="M102" s="35"/>
    </row>
    <row r="103" spans="7:13" x14ac:dyDescent="0.3">
      <c r="G103" s="35"/>
      <c r="H103" s="35"/>
      <c r="I103" s="35"/>
      <c r="J103" s="35"/>
      <c r="K103" s="35"/>
      <c r="L103" s="35"/>
      <c r="M103" s="35"/>
    </row>
    <row r="104" spans="7:13" x14ac:dyDescent="0.3">
      <c r="G104" s="35"/>
      <c r="H104" s="35"/>
      <c r="I104" s="35"/>
      <c r="J104" s="35"/>
      <c r="K104" s="35"/>
      <c r="L104" s="35"/>
      <c r="M104" s="35"/>
    </row>
    <row r="105" spans="7:13" x14ac:dyDescent="0.3">
      <c r="G105" s="35"/>
      <c r="H105" s="35"/>
      <c r="I105" s="35"/>
      <c r="J105" s="35"/>
      <c r="K105" s="35"/>
      <c r="L105" s="35"/>
      <c r="M105" s="35"/>
    </row>
    <row r="106" spans="7:13" x14ac:dyDescent="0.3">
      <c r="G106" s="35"/>
      <c r="H106" s="35"/>
      <c r="I106" s="35"/>
      <c r="J106" s="35"/>
      <c r="K106" s="35"/>
      <c r="L106" s="35"/>
      <c r="M106" s="35"/>
    </row>
    <row r="107" spans="7:13" x14ac:dyDescent="0.3">
      <c r="G107" s="35"/>
      <c r="H107" s="35"/>
      <c r="I107" s="35"/>
      <c r="J107" s="35"/>
      <c r="K107" s="35"/>
      <c r="L107" s="35"/>
      <c r="M107" s="35"/>
    </row>
    <row r="108" spans="7:13" x14ac:dyDescent="0.3">
      <c r="G108" s="35"/>
      <c r="H108" s="35"/>
      <c r="I108" s="35"/>
      <c r="J108" s="35"/>
      <c r="K108" s="35"/>
      <c r="L108" s="35"/>
      <c r="M108" s="35"/>
    </row>
    <row r="109" spans="7:13" x14ac:dyDescent="0.3">
      <c r="G109" s="35"/>
      <c r="H109" s="35"/>
      <c r="I109" s="35"/>
      <c r="J109" s="35"/>
      <c r="K109" s="35"/>
      <c r="L109" s="35"/>
      <c r="M109" s="35"/>
    </row>
    <row r="110" spans="7:13" x14ac:dyDescent="0.3">
      <c r="G110" s="35"/>
      <c r="H110" s="35"/>
      <c r="I110" s="35"/>
      <c r="J110" s="35"/>
      <c r="K110" s="35"/>
      <c r="L110" s="35"/>
      <c r="M110" s="35"/>
    </row>
    <row r="111" spans="7:13" x14ac:dyDescent="0.3">
      <c r="G111" s="35"/>
      <c r="H111" s="35"/>
      <c r="I111" s="35"/>
      <c r="J111" s="35"/>
      <c r="K111" s="35"/>
      <c r="L111" s="35"/>
      <c r="M111" s="35"/>
    </row>
    <row r="112" spans="7:13" x14ac:dyDescent="0.3">
      <c r="G112" s="35"/>
      <c r="H112" s="35"/>
      <c r="I112" s="35"/>
      <c r="J112" s="35"/>
      <c r="K112" s="35"/>
      <c r="L112" s="35"/>
      <c r="M112" s="35"/>
    </row>
    <row r="113" spans="7:13" x14ac:dyDescent="0.3">
      <c r="G113" s="35"/>
      <c r="H113" s="35"/>
      <c r="I113" s="35"/>
      <c r="J113" s="35"/>
      <c r="K113" s="35"/>
      <c r="L113" s="35"/>
      <c r="M113" s="35"/>
    </row>
    <row r="114" spans="7:13" x14ac:dyDescent="0.3">
      <c r="G114" s="35"/>
      <c r="H114" s="35"/>
      <c r="I114" s="35"/>
      <c r="J114" s="35"/>
      <c r="K114" s="35"/>
      <c r="L114" s="35"/>
      <c r="M114" s="35"/>
    </row>
    <row r="115" spans="7:13" x14ac:dyDescent="0.3">
      <c r="G115" s="35"/>
      <c r="H115" s="35"/>
      <c r="I115" s="35"/>
      <c r="J115" s="35"/>
      <c r="K115" s="35"/>
      <c r="L115" s="35"/>
      <c r="M115" s="35"/>
    </row>
    <row r="116" spans="7:13" x14ac:dyDescent="0.3">
      <c r="G116" s="35"/>
      <c r="H116" s="35"/>
      <c r="I116" s="35"/>
      <c r="J116" s="35"/>
      <c r="K116" s="35"/>
      <c r="L116" s="35"/>
      <c r="M116" s="35"/>
    </row>
    <row r="117" spans="7:13" x14ac:dyDescent="0.3">
      <c r="G117" s="35"/>
      <c r="H117" s="35"/>
      <c r="I117" s="35"/>
      <c r="J117" s="35"/>
      <c r="K117" s="35"/>
      <c r="L117" s="35"/>
      <c r="M117" s="35"/>
    </row>
    <row r="118" spans="7:13" x14ac:dyDescent="0.3">
      <c r="G118" s="35"/>
      <c r="H118" s="35"/>
      <c r="I118" s="35"/>
      <c r="J118" s="35"/>
      <c r="K118" s="35"/>
      <c r="L118" s="35"/>
      <c r="M118" s="35"/>
    </row>
    <row r="119" spans="7:13" x14ac:dyDescent="0.3">
      <c r="G119" s="35"/>
      <c r="H119" s="35"/>
      <c r="I119" s="35"/>
      <c r="J119" s="35"/>
      <c r="K119" s="35"/>
      <c r="L119" s="35"/>
      <c r="M119" s="35"/>
    </row>
    <row r="120" spans="7:13" x14ac:dyDescent="0.3">
      <c r="G120" s="35"/>
      <c r="H120" s="35"/>
      <c r="I120" s="35"/>
      <c r="J120" s="35"/>
      <c r="K120" s="35"/>
      <c r="L120" s="35"/>
      <c r="M120" s="35"/>
    </row>
    <row r="121" spans="7:13" x14ac:dyDescent="0.3">
      <c r="G121" s="35"/>
      <c r="H121" s="35"/>
      <c r="I121" s="35"/>
      <c r="J121" s="35"/>
      <c r="K121" s="35"/>
      <c r="L121" s="35"/>
      <c r="M121" s="35"/>
    </row>
    <row r="122" spans="7:13" x14ac:dyDescent="0.3">
      <c r="G122" s="35"/>
      <c r="H122" s="35"/>
      <c r="I122" s="35"/>
      <c r="J122" s="35"/>
      <c r="K122" s="35"/>
      <c r="L122" s="35"/>
      <c r="M122" s="35"/>
    </row>
    <row r="123" spans="7:13" x14ac:dyDescent="0.3">
      <c r="G123" s="35"/>
      <c r="H123" s="35"/>
      <c r="I123" s="35"/>
      <c r="J123" s="35"/>
      <c r="K123" s="35"/>
      <c r="L123" s="35"/>
      <c r="M123" s="35"/>
    </row>
    <row r="124" spans="7:13" x14ac:dyDescent="0.3">
      <c r="G124" s="35"/>
      <c r="H124" s="35"/>
      <c r="I124" s="35"/>
      <c r="J124" s="35"/>
      <c r="K124" s="35"/>
      <c r="L124" s="35"/>
      <c r="M124" s="35"/>
    </row>
    <row r="125" spans="7:13" x14ac:dyDescent="0.3">
      <c r="G125" s="35"/>
      <c r="H125" s="35"/>
      <c r="I125" s="35"/>
      <c r="J125" s="35"/>
      <c r="K125" s="35"/>
      <c r="L125" s="35"/>
      <c r="M125" s="35"/>
    </row>
    <row r="126" spans="7:13" x14ac:dyDescent="0.3">
      <c r="G126" s="35"/>
      <c r="H126" s="35"/>
      <c r="I126" s="35"/>
      <c r="J126" s="35"/>
      <c r="K126" s="35"/>
      <c r="L126" s="35"/>
      <c r="M126" s="35"/>
    </row>
    <row r="127" spans="7:13" x14ac:dyDescent="0.3">
      <c r="G127" s="35"/>
      <c r="H127" s="35"/>
      <c r="I127" s="35"/>
      <c r="J127" s="35"/>
      <c r="K127" s="35"/>
      <c r="L127" s="35"/>
      <c r="M127" s="35"/>
    </row>
    <row r="128" spans="7:13" x14ac:dyDescent="0.3">
      <c r="G128" s="35"/>
      <c r="H128" s="35"/>
      <c r="I128" s="35"/>
      <c r="J128" s="35"/>
      <c r="K128" s="35"/>
      <c r="L128" s="35"/>
      <c r="M128" s="35"/>
    </row>
    <row r="129" spans="7:13" x14ac:dyDescent="0.3">
      <c r="G129" s="35"/>
      <c r="H129" s="35"/>
      <c r="I129" s="35"/>
      <c r="J129" s="35"/>
      <c r="K129" s="35"/>
      <c r="L129" s="35"/>
      <c r="M129" s="35"/>
    </row>
    <row r="130" spans="7:13" x14ac:dyDescent="0.3">
      <c r="G130" s="35"/>
      <c r="H130" s="35"/>
      <c r="I130" s="35"/>
      <c r="J130" s="35"/>
      <c r="K130" s="35"/>
      <c r="L130" s="35"/>
      <c r="M130" s="35"/>
    </row>
    <row r="131" spans="7:13" x14ac:dyDescent="0.3">
      <c r="G131" s="35"/>
      <c r="H131" s="35"/>
      <c r="I131" s="35"/>
      <c r="J131" s="35"/>
      <c r="K131" s="35"/>
      <c r="L131" s="35"/>
      <c r="M131" s="35"/>
    </row>
    <row r="132" spans="7:13" x14ac:dyDescent="0.3">
      <c r="G132" s="35"/>
      <c r="H132" s="35"/>
      <c r="I132" s="35"/>
      <c r="J132" s="35"/>
      <c r="K132" s="35"/>
      <c r="L132" s="35"/>
      <c r="M132" s="35"/>
    </row>
    <row r="133" spans="7:13" x14ac:dyDescent="0.3">
      <c r="G133" s="35"/>
      <c r="H133" s="35"/>
      <c r="I133" s="35"/>
      <c r="J133" s="35"/>
      <c r="K133" s="35"/>
      <c r="L133" s="35"/>
      <c r="M133" s="35"/>
    </row>
    <row r="134" spans="7:13" x14ac:dyDescent="0.3">
      <c r="G134" s="35"/>
      <c r="H134" s="35"/>
      <c r="I134" s="35"/>
      <c r="J134" s="35"/>
      <c r="K134" s="35"/>
      <c r="L134" s="35"/>
      <c r="M134" s="35"/>
    </row>
    <row r="135" spans="7:13" x14ac:dyDescent="0.3">
      <c r="G135" s="35"/>
      <c r="H135" s="35"/>
      <c r="I135" s="35"/>
      <c r="J135" s="35"/>
      <c r="K135" s="35"/>
      <c r="L135" s="35"/>
      <c r="M135" s="35"/>
    </row>
    <row r="136" spans="7:13" x14ac:dyDescent="0.3">
      <c r="G136" s="35"/>
      <c r="H136" s="35"/>
      <c r="I136" s="35"/>
      <c r="J136" s="35"/>
      <c r="K136" s="35"/>
      <c r="L136" s="35"/>
      <c r="M136" s="35"/>
    </row>
    <row r="137" spans="7:13" x14ac:dyDescent="0.3">
      <c r="G137" s="35"/>
      <c r="H137" s="35"/>
      <c r="I137" s="35"/>
      <c r="J137" s="35"/>
      <c r="K137" s="35"/>
      <c r="L137" s="35"/>
      <c r="M137" s="35"/>
    </row>
    <row r="138" spans="7:13" x14ac:dyDescent="0.3">
      <c r="G138" s="35"/>
      <c r="H138" s="35"/>
      <c r="I138" s="35"/>
      <c r="J138" s="35"/>
      <c r="K138" s="35"/>
      <c r="L138" s="35"/>
      <c r="M138" s="35"/>
    </row>
    <row r="139" spans="7:13" x14ac:dyDescent="0.3">
      <c r="G139" s="35"/>
      <c r="H139" s="35"/>
      <c r="I139" s="35"/>
      <c r="J139" s="35"/>
      <c r="K139" s="35"/>
      <c r="L139" s="35"/>
      <c r="M139" s="35"/>
    </row>
    <row r="140" spans="7:13" x14ac:dyDescent="0.3">
      <c r="G140" s="35"/>
      <c r="H140" s="35"/>
      <c r="I140" s="35"/>
      <c r="J140" s="35"/>
      <c r="K140" s="35"/>
      <c r="L140" s="35"/>
      <c r="M140" s="35"/>
    </row>
    <row r="141" spans="7:13" x14ac:dyDescent="0.3">
      <c r="G141" s="35"/>
      <c r="H141" s="35"/>
      <c r="I141" s="35"/>
      <c r="J141" s="35"/>
      <c r="K141" s="35"/>
      <c r="L141" s="35"/>
      <c r="M141" s="35"/>
    </row>
    <row r="142" spans="7:13" x14ac:dyDescent="0.3">
      <c r="G142" s="35"/>
      <c r="H142" s="35"/>
      <c r="I142" s="35"/>
      <c r="J142" s="35"/>
      <c r="K142" s="35"/>
      <c r="L142" s="35"/>
      <c r="M142" s="35"/>
    </row>
    <row r="143" spans="7:13" x14ac:dyDescent="0.3">
      <c r="G143" s="35"/>
      <c r="H143" s="35"/>
      <c r="I143" s="35"/>
      <c r="J143" s="35"/>
      <c r="K143" s="35"/>
      <c r="L143" s="35"/>
      <c r="M143" s="35"/>
    </row>
    <row r="144" spans="7:13" x14ac:dyDescent="0.3">
      <c r="G144" s="35"/>
      <c r="H144" s="35"/>
      <c r="I144" s="35"/>
      <c r="J144" s="35"/>
      <c r="K144" s="35"/>
      <c r="L144" s="35"/>
      <c r="M144" s="35"/>
    </row>
    <row r="145" spans="7:13" x14ac:dyDescent="0.3">
      <c r="G145" s="35"/>
      <c r="H145" s="35"/>
      <c r="I145" s="35"/>
      <c r="J145" s="35"/>
      <c r="K145" s="35"/>
      <c r="L145" s="35"/>
      <c r="M145" s="35"/>
    </row>
    <row r="146" spans="7:13" x14ac:dyDescent="0.3">
      <c r="G146" s="35"/>
      <c r="H146" s="35"/>
      <c r="I146" s="35"/>
      <c r="J146" s="35"/>
      <c r="K146" s="35"/>
      <c r="L146" s="35"/>
      <c r="M146" s="35"/>
    </row>
    <row r="147" spans="7:13" x14ac:dyDescent="0.3">
      <c r="G147" s="35"/>
      <c r="H147" s="35"/>
      <c r="I147" s="35"/>
      <c r="J147" s="35"/>
      <c r="K147" s="35"/>
      <c r="L147" s="35"/>
      <c r="M147" s="35"/>
    </row>
    <row r="148" spans="7:13" x14ac:dyDescent="0.3">
      <c r="G148" s="35"/>
      <c r="H148" s="35"/>
      <c r="I148" s="35"/>
      <c r="J148" s="35"/>
      <c r="K148" s="35"/>
      <c r="L148" s="35"/>
      <c r="M148" s="35"/>
    </row>
    <row r="149" spans="7:13" x14ac:dyDescent="0.3">
      <c r="G149" s="35"/>
      <c r="H149" s="35"/>
      <c r="I149" s="35"/>
      <c r="J149" s="35"/>
      <c r="K149" s="35"/>
      <c r="L149" s="35"/>
      <c r="M149" s="35"/>
    </row>
    <row r="150" spans="7:13" x14ac:dyDescent="0.3">
      <c r="G150" s="35"/>
      <c r="H150" s="35"/>
      <c r="I150" s="35"/>
      <c r="J150" s="35"/>
      <c r="K150" s="35"/>
      <c r="L150" s="35"/>
      <c r="M150" s="35"/>
    </row>
    <row r="151" spans="7:13" x14ac:dyDescent="0.3">
      <c r="G151" s="35"/>
      <c r="H151" s="35"/>
      <c r="I151" s="35"/>
      <c r="J151" s="35"/>
      <c r="K151" s="35"/>
      <c r="L151" s="35"/>
      <c r="M151" s="35"/>
    </row>
    <row r="152" spans="7:13" x14ac:dyDescent="0.3">
      <c r="G152" s="35"/>
      <c r="H152" s="35"/>
      <c r="I152" s="35"/>
      <c r="J152" s="35"/>
      <c r="K152" s="35"/>
      <c r="L152" s="35"/>
      <c r="M152" s="35"/>
    </row>
    <row r="153" spans="7:13" x14ac:dyDescent="0.3">
      <c r="G153" s="35"/>
      <c r="H153" s="35"/>
      <c r="I153" s="35"/>
      <c r="J153" s="35"/>
      <c r="K153" s="35"/>
      <c r="L153" s="35"/>
      <c r="M153" s="35"/>
    </row>
    <row r="154" spans="7:13" x14ac:dyDescent="0.3">
      <c r="G154" s="35"/>
      <c r="H154" s="35"/>
      <c r="I154" s="35"/>
      <c r="J154" s="35"/>
      <c r="K154" s="35"/>
      <c r="L154" s="35"/>
      <c r="M154" s="35"/>
    </row>
    <row r="155" spans="7:13" x14ac:dyDescent="0.3">
      <c r="G155" s="35"/>
      <c r="H155" s="35"/>
      <c r="I155" s="35"/>
      <c r="J155" s="35"/>
      <c r="K155" s="35"/>
      <c r="L155" s="35"/>
      <c r="M155" s="35"/>
    </row>
    <row r="156" spans="7:13" x14ac:dyDescent="0.3">
      <c r="G156" s="35"/>
      <c r="H156" s="35"/>
      <c r="I156" s="35"/>
      <c r="J156" s="35"/>
      <c r="K156" s="35"/>
      <c r="L156" s="35"/>
      <c r="M156" s="35"/>
    </row>
    <row r="157" spans="7:13" x14ac:dyDescent="0.3">
      <c r="G157" s="35"/>
      <c r="H157" s="35"/>
      <c r="I157" s="35"/>
      <c r="J157" s="35"/>
      <c r="K157" s="35"/>
      <c r="L157" s="35"/>
      <c r="M157" s="35"/>
    </row>
    <row r="158" spans="7:13" x14ac:dyDescent="0.3">
      <c r="G158" s="35"/>
      <c r="H158" s="35"/>
      <c r="I158" s="35"/>
      <c r="J158" s="35"/>
      <c r="K158" s="35"/>
      <c r="L158" s="35"/>
      <c r="M158" s="35"/>
    </row>
    <row r="159" spans="7:13" x14ac:dyDescent="0.3">
      <c r="G159" s="35"/>
      <c r="H159" s="35"/>
      <c r="I159" s="35"/>
      <c r="J159" s="35"/>
      <c r="K159" s="35"/>
      <c r="L159" s="35"/>
      <c r="M159" s="35"/>
    </row>
    <row r="160" spans="7:13" x14ac:dyDescent="0.3">
      <c r="G160" s="35"/>
      <c r="H160" s="35"/>
      <c r="I160" s="35"/>
      <c r="J160" s="35"/>
      <c r="K160" s="35"/>
      <c r="L160" s="35"/>
      <c r="M160" s="35"/>
    </row>
    <row r="161" spans="7:13" x14ac:dyDescent="0.3">
      <c r="G161" s="35"/>
      <c r="H161" s="35"/>
      <c r="I161" s="35"/>
      <c r="J161" s="35"/>
      <c r="K161" s="35"/>
      <c r="L161" s="35"/>
      <c r="M161" s="35"/>
    </row>
    <row r="162" spans="7:13" x14ac:dyDescent="0.3">
      <c r="G162" s="35"/>
      <c r="H162" s="35"/>
      <c r="I162" s="35"/>
      <c r="J162" s="35"/>
      <c r="K162" s="35"/>
      <c r="L162" s="35"/>
      <c r="M162" s="35"/>
    </row>
    <row r="163" spans="7:13" x14ac:dyDescent="0.3">
      <c r="G163" s="35"/>
      <c r="H163" s="35"/>
      <c r="I163" s="35"/>
      <c r="J163" s="35"/>
      <c r="K163" s="35"/>
      <c r="L163" s="35"/>
      <c r="M163" s="35"/>
    </row>
    <row r="164" spans="7:13" x14ac:dyDescent="0.3">
      <c r="G164" s="35"/>
      <c r="H164" s="35"/>
      <c r="I164" s="35"/>
      <c r="J164" s="35"/>
      <c r="K164" s="35"/>
      <c r="L164" s="35"/>
      <c r="M164" s="35"/>
    </row>
    <row r="165" spans="7:13" x14ac:dyDescent="0.3">
      <c r="G165" s="35"/>
      <c r="H165" s="35"/>
      <c r="I165" s="35"/>
      <c r="J165" s="35"/>
      <c r="K165" s="35"/>
      <c r="L165" s="35"/>
      <c r="M165" s="35"/>
    </row>
    <row r="166" spans="7:13" x14ac:dyDescent="0.3">
      <c r="G166" s="35"/>
      <c r="H166" s="35"/>
      <c r="I166" s="35"/>
      <c r="J166" s="35"/>
      <c r="K166" s="35"/>
      <c r="L166" s="35"/>
      <c r="M166" s="35"/>
    </row>
    <row r="167" spans="7:13" x14ac:dyDescent="0.3">
      <c r="G167" s="35"/>
      <c r="H167" s="35"/>
      <c r="I167" s="35"/>
      <c r="J167" s="35"/>
      <c r="K167" s="35"/>
      <c r="L167" s="35"/>
      <c r="M167" s="35"/>
    </row>
    <row r="168" spans="7:13" x14ac:dyDescent="0.3">
      <c r="G168" s="35"/>
      <c r="H168" s="35"/>
      <c r="I168" s="35"/>
      <c r="J168" s="35"/>
      <c r="K168" s="35"/>
      <c r="L168" s="35"/>
      <c r="M168" s="35"/>
    </row>
    <row r="169" spans="7:13" x14ac:dyDescent="0.3">
      <c r="G169" s="35"/>
      <c r="H169" s="35"/>
      <c r="I169" s="35"/>
      <c r="J169" s="35"/>
      <c r="K169" s="35"/>
      <c r="L169" s="35"/>
      <c r="M169" s="35"/>
    </row>
    <row r="170" spans="7:13" x14ac:dyDescent="0.3">
      <c r="G170" s="35"/>
      <c r="H170" s="35"/>
      <c r="I170" s="35"/>
      <c r="J170" s="35"/>
      <c r="K170" s="35"/>
      <c r="L170" s="35"/>
      <c r="M170" s="35"/>
    </row>
    <row r="171" spans="7:13" x14ac:dyDescent="0.3">
      <c r="G171" s="35"/>
      <c r="H171" s="35"/>
      <c r="I171" s="35"/>
      <c r="J171" s="35"/>
      <c r="K171" s="35"/>
      <c r="L171" s="35"/>
      <c r="M171" s="35"/>
    </row>
    <row r="172" spans="7:13" x14ac:dyDescent="0.3">
      <c r="G172" s="35"/>
      <c r="H172" s="35"/>
      <c r="I172" s="35"/>
      <c r="J172" s="35"/>
      <c r="K172" s="35"/>
      <c r="L172" s="35"/>
      <c r="M172" s="35"/>
    </row>
    <row r="173" spans="7:13" x14ac:dyDescent="0.3">
      <c r="G173" s="35"/>
      <c r="H173" s="35"/>
      <c r="I173" s="35"/>
      <c r="J173" s="35"/>
      <c r="K173" s="35"/>
      <c r="L173" s="35"/>
      <c r="M173" s="35"/>
    </row>
    <row r="174" spans="7:13" x14ac:dyDescent="0.3">
      <c r="G174" s="35"/>
      <c r="H174" s="35"/>
      <c r="I174" s="35"/>
      <c r="J174" s="35"/>
      <c r="K174" s="35"/>
      <c r="L174" s="35"/>
      <c r="M174" s="35"/>
    </row>
    <row r="175" spans="7:13" x14ac:dyDescent="0.3">
      <c r="G175" s="35"/>
      <c r="H175" s="35"/>
      <c r="I175" s="35"/>
      <c r="J175" s="35"/>
      <c r="K175" s="35"/>
      <c r="L175" s="35"/>
      <c r="M175" s="35"/>
    </row>
    <row r="176" spans="7:13" x14ac:dyDescent="0.3">
      <c r="G176" s="35"/>
      <c r="H176" s="35"/>
      <c r="I176" s="35"/>
      <c r="J176" s="35"/>
      <c r="K176" s="35"/>
      <c r="L176" s="35"/>
      <c r="M176" s="35"/>
    </row>
    <row r="177" spans="7:13" x14ac:dyDescent="0.3">
      <c r="G177" s="35"/>
      <c r="H177" s="35"/>
      <c r="I177" s="35"/>
      <c r="J177" s="35"/>
      <c r="K177" s="35"/>
      <c r="L177" s="35"/>
      <c r="M177" s="35"/>
    </row>
    <row r="178" spans="7:13" x14ac:dyDescent="0.3">
      <c r="G178" s="35"/>
      <c r="H178" s="35"/>
      <c r="I178" s="35"/>
      <c r="J178" s="35"/>
      <c r="K178" s="35"/>
      <c r="L178" s="35"/>
      <c r="M178" s="35"/>
    </row>
    <row r="179" spans="7:13" x14ac:dyDescent="0.3">
      <c r="G179" s="35"/>
      <c r="H179" s="35"/>
      <c r="I179" s="35"/>
      <c r="J179" s="35"/>
      <c r="K179" s="35"/>
      <c r="L179" s="35"/>
      <c r="M179" s="35"/>
    </row>
    <row r="180" spans="7:13" x14ac:dyDescent="0.3">
      <c r="G180" s="35"/>
      <c r="H180" s="35"/>
      <c r="I180" s="35"/>
      <c r="J180" s="35"/>
      <c r="K180" s="35"/>
      <c r="L180" s="35"/>
      <c r="M180" s="35"/>
    </row>
    <row r="181" spans="7:13" x14ac:dyDescent="0.3">
      <c r="G181" s="35"/>
      <c r="H181" s="35"/>
      <c r="I181" s="35"/>
      <c r="J181" s="35"/>
      <c r="K181" s="35"/>
      <c r="L181" s="35"/>
      <c r="M181" s="35"/>
    </row>
    <row r="182" spans="7:13" x14ac:dyDescent="0.3">
      <c r="G182" s="35"/>
      <c r="H182" s="35"/>
      <c r="I182" s="35"/>
      <c r="J182" s="35"/>
      <c r="K182" s="35"/>
      <c r="L182" s="35"/>
      <c r="M182" s="35"/>
    </row>
    <row r="183" spans="7:13" x14ac:dyDescent="0.3">
      <c r="G183" s="35"/>
      <c r="H183" s="35"/>
      <c r="I183" s="35"/>
      <c r="J183" s="35"/>
      <c r="K183" s="35"/>
      <c r="L183" s="35"/>
      <c r="M183" s="35"/>
    </row>
    <row r="184" spans="7:13" x14ac:dyDescent="0.3">
      <c r="G184" s="35"/>
      <c r="H184" s="35"/>
      <c r="I184" s="35"/>
      <c r="J184" s="35"/>
      <c r="K184" s="35"/>
      <c r="L184" s="35"/>
      <c r="M184" s="35"/>
    </row>
    <row r="185" spans="7:13" x14ac:dyDescent="0.3">
      <c r="G185" s="35"/>
      <c r="H185" s="35"/>
      <c r="I185" s="35"/>
      <c r="J185" s="35"/>
      <c r="K185" s="35"/>
      <c r="L185" s="35"/>
      <c r="M185" s="35"/>
    </row>
    <row r="186" spans="7:13" x14ac:dyDescent="0.3">
      <c r="G186" s="35"/>
      <c r="H186" s="35"/>
      <c r="I186" s="35"/>
      <c r="J186" s="35"/>
      <c r="K186" s="35"/>
      <c r="L186" s="35"/>
      <c r="M186" s="35"/>
    </row>
    <row r="187" spans="7:13" x14ac:dyDescent="0.3">
      <c r="G187" s="35"/>
      <c r="H187" s="35"/>
      <c r="I187" s="35"/>
      <c r="J187" s="35"/>
      <c r="K187" s="35"/>
      <c r="L187" s="35"/>
      <c r="M187" s="35"/>
    </row>
    <row r="188" spans="7:13" x14ac:dyDescent="0.3">
      <c r="G188" s="35"/>
      <c r="H188" s="35"/>
      <c r="I188" s="35"/>
      <c r="J188" s="35"/>
      <c r="K188" s="35"/>
      <c r="L188" s="35"/>
      <c r="M188" s="35"/>
    </row>
    <row r="189" spans="7:13" x14ac:dyDescent="0.3">
      <c r="G189" s="35"/>
      <c r="H189" s="35"/>
      <c r="I189" s="35"/>
      <c r="J189" s="35"/>
      <c r="K189" s="35"/>
      <c r="L189" s="35"/>
      <c r="M189" s="35"/>
    </row>
    <row r="190" spans="7:13" x14ac:dyDescent="0.3">
      <c r="G190" s="35"/>
      <c r="H190" s="35"/>
      <c r="I190" s="35"/>
      <c r="J190" s="35"/>
      <c r="K190" s="35"/>
      <c r="L190" s="35"/>
      <c r="M190" s="35"/>
    </row>
    <row r="191" spans="7:13" x14ac:dyDescent="0.3">
      <c r="G191" s="35"/>
      <c r="H191" s="35"/>
      <c r="I191" s="35"/>
      <c r="J191" s="35"/>
      <c r="K191" s="35"/>
      <c r="L191" s="35"/>
      <c r="M191" s="35"/>
    </row>
    <row r="192" spans="7:13" x14ac:dyDescent="0.3">
      <c r="G192" s="35"/>
      <c r="H192" s="35"/>
      <c r="I192" s="35"/>
      <c r="J192" s="35"/>
      <c r="K192" s="35"/>
      <c r="L192" s="35"/>
      <c r="M192" s="35"/>
    </row>
    <row r="193" spans="7:13" x14ac:dyDescent="0.3">
      <c r="G193" s="35"/>
      <c r="H193" s="35"/>
      <c r="I193" s="35"/>
      <c r="J193" s="35"/>
      <c r="K193" s="35"/>
      <c r="L193" s="35"/>
      <c r="M193" s="35"/>
    </row>
  </sheetData>
  <mergeCells count="2">
    <mergeCell ref="A6:E9"/>
    <mergeCell ref="C12:E12"/>
  </mergeCells>
  <phoneticPr fontId="9" type="noConversion"/>
  <pageMargins left="0.25" right="0.25"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5"/>
  <sheetViews>
    <sheetView topLeftCell="A11" zoomScale="140" zoomScaleNormal="140" zoomScalePageLayoutView="140" workbookViewId="0">
      <selection activeCell="F34" sqref="F34"/>
    </sheetView>
  </sheetViews>
  <sheetFormatPr defaultColWidth="10.796875" defaultRowHeight="13" x14ac:dyDescent="0.3"/>
  <cols>
    <col min="1" max="1" width="47.5" style="2" customWidth="1"/>
    <col min="2" max="6" width="11.296875" style="2" customWidth="1"/>
    <col min="7" max="11" width="13.296875" style="2" customWidth="1"/>
    <col min="12" max="12" width="12.69921875" style="2" customWidth="1"/>
    <col min="13" max="16384" width="10.796875" style="2"/>
  </cols>
  <sheetData>
    <row r="1" spans="1:13" ht="14" customHeight="1" x14ac:dyDescent="0.3">
      <c r="A1" s="1" t="s">
        <v>0</v>
      </c>
    </row>
    <row r="2" spans="1:13" x14ac:dyDescent="0.3">
      <c r="A2" s="1" t="s">
        <v>1</v>
      </c>
    </row>
    <row r="3" spans="1:13" x14ac:dyDescent="0.3">
      <c r="A3" s="1" t="s">
        <v>90</v>
      </c>
    </row>
    <row r="4" spans="1:13" x14ac:dyDescent="0.3">
      <c r="A4" s="2" t="s">
        <v>87</v>
      </c>
      <c r="F4" s="83"/>
      <c r="G4" s="83"/>
      <c r="H4" s="83"/>
      <c r="I4" s="83"/>
      <c r="J4" s="83"/>
    </row>
    <row r="5" spans="1:13" x14ac:dyDescent="0.3">
      <c r="F5" s="84"/>
      <c r="G5" s="84"/>
      <c r="H5" s="84"/>
    </row>
    <row r="6" spans="1:13" ht="14" customHeight="1" x14ac:dyDescent="0.3">
      <c r="A6" s="105" t="s">
        <v>65</v>
      </c>
      <c r="B6" s="106"/>
      <c r="C6" s="106"/>
      <c r="D6" s="106"/>
      <c r="E6" s="107"/>
      <c r="F6" s="83"/>
      <c r="G6" s="83"/>
      <c r="H6" s="83"/>
    </row>
    <row r="7" spans="1:13" x14ac:dyDescent="0.3">
      <c r="A7" s="108"/>
      <c r="B7" s="109"/>
      <c r="C7" s="109"/>
      <c r="D7" s="109"/>
      <c r="E7" s="110"/>
      <c r="F7" s="83"/>
      <c r="G7" s="83"/>
      <c r="H7" s="83"/>
    </row>
    <row r="8" spans="1:13" x14ac:dyDescent="0.3">
      <c r="A8" s="108"/>
      <c r="B8" s="109"/>
      <c r="C8" s="109"/>
      <c r="D8" s="109"/>
      <c r="E8" s="110"/>
      <c r="F8" s="83"/>
      <c r="G8" s="83"/>
      <c r="H8" s="83"/>
    </row>
    <row r="9" spans="1:13" x14ac:dyDescent="0.3">
      <c r="A9" s="111"/>
      <c r="B9" s="112"/>
      <c r="C9" s="112"/>
      <c r="D9" s="112"/>
      <c r="E9" s="113"/>
      <c r="F9" s="83"/>
      <c r="G9" s="83"/>
      <c r="H9" s="83"/>
    </row>
    <row r="11" spans="1:13" x14ac:dyDescent="0.3">
      <c r="A11" s="1" t="s">
        <v>14</v>
      </c>
      <c r="G11" s="1" t="s">
        <v>54</v>
      </c>
    </row>
    <row r="12" spans="1:13" x14ac:dyDescent="0.3">
      <c r="A12" s="100"/>
      <c r="B12" s="102" t="s">
        <v>69</v>
      </c>
      <c r="C12" s="114" t="s">
        <v>71</v>
      </c>
      <c r="D12" s="114"/>
      <c r="E12" s="114"/>
      <c r="F12" s="5"/>
      <c r="G12" s="102" t="s">
        <v>72</v>
      </c>
      <c r="H12" s="94"/>
      <c r="I12" s="94"/>
      <c r="J12" s="95"/>
    </row>
    <row r="13" spans="1:13" x14ac:dyDescent="0.3">
      <c r="A13" s="101"/>
      <c r="B13" s="99" t="s">
        <v>70</v>
      </c>
      <c r="C13" s="99" t="s">
        <v>2</v>
      </c>
      <c r="D13" s="99" t="s">
        <v>3</v>
      </c>
      <c r="E13" s="99" t="s">
        <v>4</v>
      </c>
      <c r="F13" s="5"/>
      <c r="G13" s="99" t="s">
        <v>73</v>
      </c>
      <c r="H13" s="96"/>
      <c r="I13" s="96"/>
      <c r="J13" s="97"/>
      <c r="K13" s="35"/>
      <c r="L13" s="35"/>
      <c r="M13" s="35"/>
    </row>
    <row r="14" spans="1:13" x14ac:dyDescent="0.3">
      <c r="A14" s="17" t="s">
        <v>7</v>
      </c>
      <c r="B14" s="18"/>
      <c r="C14" s="18"/>
      <c r="D14" s="18"/>
      <c r="E14" s="19"/>
      <c r="F14" s="5"/>
      <c r="G14" s="85">
        <f>F51</f>
        <v>325907.00475000002</v>
      </c>
      <c r="H14" s="40" t="s">
        <v>36</v>
      </c>
      <c r="I14" s="41"/>
      <c r="J14" s="42"/>
      <c r="K14" s="35"/>
      <c r="L14" s="35"/>
      <c r="M14" s="35"/>
    </row>
    <row r="15" spans="1:13" x14ac:dyDescent="0.3">
      <c r="A15" s="4" t="s">
        <v>9</v>
      </c>
      <c r="B15" s="10"/>
      <c r="C15" s="60">
        <v>900</v>
      </c>
      <c r="D15" s="60">
        <v>900</v>
      </c>
      <c r="E15" s="60">
        <v>900</v>
      </c>
      <c r="F15" s="9"/>
      <c r="G15" s="86">
        <f>-F53</f>
        <v>-67000</v>
      </c>
      <c r="H15" s="43" t="s">
        <v>37</v>
      </c>
      <c r="I15" s="44"/>
      <c r="J15" s="42"/>
      <c r="K15" s="35"/>
      <c r="L15" s="35"/>
      <c r="M15" s="35"/>
    </row>
    <row r="16" spans="1:13" x14ac:dyDescent="0.3">
      <c r="A16" s="4" t="s">
        <v>75</v>
      </c>
      <c r="B16" s="10"/>
      <c r="C16" s="60">
        <v>400</v>
      </c>
      <c r="D16" s="60">
        <v>400</v>
      </c>
      <c r="E16" s="60">
        <v>400</v>
      </c>
      <c r="F16" s="9"/>
      <c r="G16" s="86">
        <f>-F54</f>
        <v>-18500</v>
      </c>
      <c r="H16" s="43" t="s">
        <v>38</v>
      </c>
      <c r="I16" s="44"/>
      <c r="J16" s="42"/>
      <c r="K16" s="35"/>
      <c r="L16" s="35"/>
      <c r="M16" s="35"/>
    </row>
    <row r="17" spans="1:13" x14ac:dyDescent="0.3">
      <c r="A17" s="4" t="s">
        <v>79</v>
      </c>
      <c r="B17" s="10"/>
      <c r="C17" s="60">
        <f>C15*12*30</f>
        <v>324000</v>
      </c>
      <c r="D17" s="60">
        <f>D15*12*30</f>
        <v>324000</v>
      </c>
      <c r="E17" s="60">
        <f>E15*12*30</f>
        <v>324000</v>
      </c>
      <c r="F17" s="9"/>
      <c r="G17" s="86">
        <f>-F55</f>
        <v>-6750</v>
      </c>
      <c r="H17" s="43" t="s">
        <v>39</v>
      </c>
      <c r="I17" s="44"/>
      <c r="J17" s="42"/>
      <c r="K17" s="35"/>
      <c r="L17" s="35"/>
      <c r="M17" s="35"/>
    </row>
    <row r="18" spans="1:13" x14ac:dyDescent="0.3">
      <c r="A18" s="4" t="s">
        <v>80</v>
      </c>
      <c r="B18" s="10"/>
      <c r="C18" s="60">
        <f>C16*12</f>
        <v>4800</v>
      </c>
      <c r="D18" s="60">
        <f>D15*12</f>
        <v>10800</v>
      </c>
      <c r="E18" s="60">
        <f>E15*12</f>
        <v>10800</v>
      </c>
      <c r="F18" s="9"/>
      <c r="G18" s="87">
        <f>SUM(G14:G17)</f>
        <v>233657.00475000002</v>
      </c>
      <c r="H18" s="45" t="s">
        <v>44</v>
      </c>
      <c r="I18" s="46"/>
      <c r="J18" s="47"/>
      <c r="K18" s="35"/>
      <c r="L18" s="35"/>
      <c r="M18" s="35"/>
    </row>
    <row r="19" spans="1:13" x14ac:dyDescent="0.3">
      <c r="A19" s="4" t="s">
        <v>85</v>
      </c>
      <c r="B19" s="10"/>
      <c r="C19" s="62">
        <v>2</v>
      </c>
      <c r="D19" s="62">
        <v>3</v>
      </c>
      <c r="E19" s="62">
        <v>3</v>
      </c>
      <c r="F19" s="9"/>
      <c r="G19" s="88"/>
      <c r="I19" s="36"/>
      <c r="J19" s="35"/>
      <c r="K19" s="35"/>
      <c r="L19" s="35"/>
      <c r="M19" s="35"/>
    </row>
    <row r="20" spans="1:13" x14ac:dyDescent="0.3">
      <c r="A20" s="4" t="s">
        <v>10</v>
      </c>
      <c r="B20" s="10"/>
      <c r="C20" s="60">
        <v>4</v>
      </c>
      <c r="D20" s="60">
        <v>4</v>
      </c>
      <c r="E20" s="60">
        <v>4</v>
      </c>
      <c r="F20" s="9"/>
      <c r="G20" s="89" t="s">
        <v>50</v>
      </c>
      <c r="H20" s="13"/>
      <c r="I20" s="48"/>
      <c r="J20" s="49"/>
      <c r="K20" s="35"/>
      <c r="L20" s="35"/>
      <c r="M20" s="35"/>
    </row>
    <row r="21" spans="1:13" x14ac:dyDescent="0.3">
      <c r="A21" s="20" t="s">
        <v>8</v>
      </c>
      <c r="B21" s="21"/>
      <c r="C21" s="21"/>
      <c r="D21" s="21"/>
      <c r="E21" s="22"/>
      <c r="F21" s="9"/>
      <c r="G21" s="86">
        <f>F62</f>
        <v>243000</v>
      </c>
      <c r="H21" s="23" t="s">
        <v>29</v>
      </c>
      <c r="I21" s="44"/>
      <c r="J21" s="42"/>
      <c r="K21" s="35"/>
      <c r="L21" s="35"/>
      <c r="M21" s="35"/>
    </row>
    <row r="22" spans="1:13" x14ac:dyDescent="0.3">
      <c r="A22" s="6" t="s">
        <v>83</v>
      </c>
      <c r="B22" s="27"/>
      <c r="C22" s="60">
        <v>200000</v>
      </c>
      <c r="D22" s="60">
        <v>250000</v>
      </c>
      <c r="E22" s="60">
        <v>300000</v>
      </c>
      <c r="F22" s="9"/>
      <c r="G22" s="87">
        <f>G21-G18</f>
        <v>9342.9952499999781</v>
      </c>
      <c r="H22" s="20" t="s">
        <v>45</v>
      </c>
      <c r="I22" s="46"/>
      <c r="J22" s="47"/>
      <c r="K22" s="35"/>
      <c r="L22" s="35"/>
      <c r="M22" s="35"/>
    </row>
    <row r="23" spans="1:13" x14ac:dyDescent="0.3">
      <c r="A23" s="6" t="s">
        <v>76</v>
      </c>
      <c r="B23" s="27"/>
      <c r="C23" s="61">
        <v>0.75</v>
      </c>
      <c r="D23" s="61">
        <v>0.7</v>
      </c>
      <c r="E23" s="61">
        <v>0.6</v>
      </c>
      <c r="F23" s="28"/>
      <c r="G23" s="90"/>
      <c r="H23" s="39"/>
      <c r="I23" s="35"/>
      <c r="J23" s="35"/>
      <c r="K23" s="35"/>
      <c r="L23" s="35"/>
      <c r="M23" s="35"/>
    </row>
    <row r="24" spans="1:13" x14ac:dyDescent="0.3">
      <c r="A24" s="6" t="s">
        <v>81</v>
      </c>
      <c r="B24" s="10"/>
      <c r="C24" s="61">
        <v>0.4</v>
      </c>
      <c r="D24" s="61">
        <v>0.5</v>
      </c>
      <c r="E24" s="61">
        <v>0.65</v>
      </c>
      <c r="F24" s="29"/>
      <c r="G24" s="89" t="s">
        <v>40</v>
      </c>
      <c r="H24" s="50"/>
      <c r="I24" s="51"/>
      <c r="J24" s="49"/>
      <c r="K24" s="35"/>
      <c r="L24" s="35"/>
      <c r="M24" s="35"/>
    </row>
    <row r="25" spans="1:13" x14ac:dyDescent="0.3">
      <c r="A25" s="20" t="s">
        <v>84</v>
      </c>
      <c r="B25" s="21"/>
      <c r="C25" s="21"/>
      <c r="D25" s="21"/>
      <c r="E25" s="22"/>
      <c r="G25" s="91">
        <f>F66</f>
        <v>218700</v>
      </c>
      <c r="H25" s="23" t="s">
        <v>29</v>
      </c>
      <c r="I25" s="52"/>
      <c r="J25" s="42"/>
      <c r="K25" s="35"/>
      <c r="L25" s="35"/>
      <c r="M25" s="35"/>
    </row>
    <row r="26" spans="1:13" x14ac:dyDescent="0.3">
      <c r="A26" s="4" t="s">
        <v>19</v>
      </c>
      <c r="B26" s="62">
        <v>0.5</v>
      </c>
      <c r="C26" s="62">
        <v>1.5</v>
      </c>
      <c r="D26" s="62">
        <v>1.5</v>
      </c>
      <c r="E26" s="62">
        <v>1.5</v>
      </c>
      <c r="G26" s="91">
        <f>F67</f>
        <v>28552.5</v>
      </c>
      <c r="H26" s="23" t="s">
        <v>41</v>
      </c>
      <c r="I26" s="52"/>
      <c r="J26" s="42"/>
      <c r="K26" s="35"/>
      <c r="L26" s="35"/>
      <c r="M26" s="35"/>
    </row>
    <row r="27" spans="1:13" x14ac:dyDescent="0.3">
      <c r="A27" s="4" t="s">
        <v>20</v>
      </c>
      <c r="B27" s="63">
        <v>45000</v>
      </c>
      <c r="C27" s="11">
        <f>B27*(1+C$37)</f>
        <v>46350</v>
      </c>
      <c r="D27" s="11">
        <f>C27*(1+D$37)</f>
        <v>47740.5</v>
      </c>
      <c r="E27" s="11">
        <f>D27*(1+E$37)</f>
        <v>49172.715000000004</v>
      </c>
      <c r="G27" s="92">
        <f>F68</f>
        <v>247252.5</v>
      </c>
      <c r="H27" s="33" t="s">
        <v>31</v>
      </c>
      <c r="I27" s="54"/>
      <c r="J27" s="55"/>
      <c r="K27" s="35"/>
      <c r="L27" s="35"/>
      <c r="M27" s="35"/>
    </row>
    <row r="28" spans="1:13" x14ac:dyDescent="0.3">
      <c r="A28" s="4" t="s">
        <v>21</v>
      </c>
      <c r="B28" s="63">
        <v>1000</v>
      </c>
      <c r="C28" s="63">
        <v>2000</v>
      </c>
      <c r="D28" s="11">
        <f>C28*(1+D$37)</f>
        <v>2060</v>
      </c>
      <c r="E28" s="11">
        <f>D28*(1+E$37)</f>
        <v>2121.8000000000002</v>
      </c>
      <c r="G28" s="93">
        <f>G27-G18</f>
        <v>13595.495249999978</v>
      </c>
      <c r="H28" s="20" t="s">
        <v>45</v>
      </c>
      <c r="I28" s="53"/>
      <c r="J28" s="47"/>
      <c r="K28" s="35"/>
      <c r="L28" s="35"/>
      <c r="M28" s="35"/>
    </row>
    <row r="29" spans="1:13" x14ac:dyDescent="0.3">
      <c r="A29" s="4" t="s">
        <v>57</v>
      </c>
      <c r="B29" s="63">
        <v>20000</v>
      </c>
      <c r="C29" s="63">
        <v>5000</v>
      </c>
      <c r="D29" s="63">
        <v>5000</v>
      </c>
      <c r="E29" s="63">
        <v>5000</v>
      </c>
      <c r="K29" s="35"/>
      <c r="L29" s="35"/>
      <c r="M29" s="35"/>
    </row>
    <row r="30" spans="1:13" x14ac:dyDescent="0.3">
      <c r="A30" s="4" t="s">
        <v>23</v>
      </c>
      <c r="B30" s="63">
        <v>20000</v>
      </c>
      <c r="C30" s="63">
        <v>0</v>
      </c>
      <c r="D30" s="63">
        <v>0</v>
      </c>
      <c r="E30" s="63">
        <v>0</v>
      </c>
      <c r="K30" s="35"/>
      <c r="L30" s="35"/>
      <c r="M30" s="35"/>
    </row>
    <row r="31" spans="1:13" x14ac:dyDescent="0.3">
      <c r="A31" s="4" t="s">
        <v>47</v>
      </c>
      <c r="B31" s="64">
        <v>0.1</v>
      </c>
      <c r="C31" s="64">
        <v>0.1</v>
      </c>
      <c r="D31" s="64">
        <v>0.1</v>
      </c>
      <c r="E31" s="64">
        <v>0.1</v>
      </c>
      <c r="F31" s="56"/>
    </row>
    <row r="32" spans="1:13" x14ac:dyDescent="0.3">
      <c r="A32" s="20" t="s">
        <v>43</v>
      </c>
      <c r="B32" s="21"/>
      <c r="C32" s="21"/>
      <c r="D32" s="21"/>
      <c r="E32" s="22"/>
      <c r="F32" s="56"/>
    </row>
    <row r="33" spans="1:13" x14ac:dyDescent="0.3">
      <c r="A33" s="4" t="s">
        <v>24</v>
      </c>
      <c r="B33" s="63">
        <v>60000</v>
      </c>
      <c r="C33" s="63">
        <v>5000</v>
      </c>
      <c r="D33" s="63">
        <v>2000</v>
      </c>
      <c r="E33" s="63">
        <v>0</v>
      </c>
      <c r="F33" s="56"/>
      <c r="G33" s="35"/>
      <c r="H33" s="90"/>
      <c r="I33" s="90"/>
      <c r="J33" s="90"/>
      <c r="K33" s="90"/>
      <c r="L33" s="35"/>
      <c r="M33" s="35"/>
    </row>
    <row r="34" spans="1:13" x14ac:dyDescent="0.3">
      <c r="A34" s="4" t="s">
        <v>25</v>
      </c>
      <c r="B34" s="63">
        <v>3500</v>
      </c>
      <c r="C34" s="63">
        <v>5000</v>
      </c>
      <c r="D34" s="63">
        <v>5000</v>
      </c>
      <c r="E34" s="63">
        <v>5000</v>
      </c>
      <c r="F34" s="56"/>
      <c r="G34" s="35"/>
      <c r="H34" s="90"/>
      <c r="I34" s="90"/>
      <c r="J34" s="90"/>
      <c r="K34" s="90"/>
      <c r="L34" s="35"/>
      <c r="M34" s="35"/>
    </row>
    <row r="35" spans="1:13" x14ac:dyDescent="0.3">
      <c r="A35" s="4" t="s">
        <v>82</v>
      </c>
      <c r="B35" s="63">
        <v>1750</v>
      </c>
      <c r="C35" s="63">
        <v>2000</v>
      </c>
      <c r="D35" s="63">
        <v>2000</v>
      </c>
      <c r="E35" s="63">
        <v>1000</v>
      </c>
      <c r="F35" s="56"/>
      <c r="G35" s="35"/>
      <c r="H35" s="90"/>
      <c r="I35" s="90"/>
      <c r="J35" s="90"/>
      <c r="K35" s="90"/>
      <c r="L35" s="35"/>
      <c r="M35" s="35"/>
    </row>
    <row r="36" spans="1:13" x14ac:dyDescent="0.3">
      <c r="A36" s="20" t="s">
        <v>18</v>
      </c>
      <c r="B36" s="21"/>
      <c r="C36" s="21"/>
      <c r="D36" s="21"/>
      <c r="E36" s="22"/>
      <c r="F36" s="56"/>
      <c r="G36" s="35"/>
      <c r="H36" s="90"/>
      <c r="I36" s="90"/>
      <c r="J36" s="90"/>
      <c r="K36" s="90"/>
      <c r="L36" s="35"/>
      <c r="M36" s="35"/>
    </row>
    <row r="37" spans="1:13" x14ac:dyDescent="0.3">
      <c r="A37" s="4" t="s">
        <v>86</v>
      </c>
      <c r="B37" s="10"/>
      <c r="C37" s="61">
        <v>0.03</v>
      </c>
      <c r="D37" s="61">
        <v>0.03</v>
      </c>
      <c r="E37" s="61">
        <v>0.03</v>
      </c>
      <c r="F37" s="56"/>
      <c r="G37" s="35"/>
      <c r="H37" s="90"/>
      <c r="I37" s="90"/>
      <c r="J37" s="90"/>
      <c r="K37" s="35"/>
      <c r="L37" s="35"/>
      <c r="M37" s="35"/>
    </row>
    <row r="38" spans="1:13" x14ac:dyDescent="0.3">
      <c r="A38" s="20" t="s">
        <v>55</v>
      </c>
      <c r="B38" s="58"/>
      <c r="C38" s="58"/>
      <c r="D38" s="58"/>
      <c r="E38" s="59"/>
      <c r="F38" s="57"/>
      <c r="G38" s="35"/>
      <c r="H38" s="90"/>
      <c r="I38" s="90"/>
      <c r="J38" s="90"/>
      <c r="K38" s="35"/>
      <c r="L38" s="35"/>
      <c r="M38" s="35"/>
    </row>
    <row r="39" spans="1:13" x14ac:dyDescent="0.3">
      <c r="A39" s="30" t="s">
        <v>53</v>
      </c>
      <c r="B39" s="31"/>
      <c r="C39" s="103">
        <v>7.5</v>
      </c>
      <c r="D39" s="103">
        <v>7.5</v>
      </c>
      <c r="E39" s="103">
        <v>7.5</v>
      </c>
      <c r="F39" s="56"/>
      <c r="G39" s="35"/>
      <c r="H39" s="90"/>
      <c r="I39" s="90"/>
      <c r="J39" s="90"/>
      <c r="K39" s="35"/>
      <c r="L39" s="35"/>
      <c r="M39" s="35"/>
    </row>
    <row r="40" spans="1:13" x14ac:dyDescent="0.3">
      <c r="A40" s="30" t="s">
        <v>48</v>
      </c>
      <c r="B40" s="31"/>
      <c r="C40" s="61">
        <v>0.95</v>
      </c>
      <c r="D40" s="61">
        <v>0.9</v>
      </c>
      <c r="E40" s="61">
        <v>0.85</v>
      </c>
      <c r="F40" s="56"/>
      <c r="G40" s="35"/>
      <c r="H40" s="90"/>
      <c r="I40" s="90"/>
      <c r="J40" s="90"/>
      <c r="K40" s="35"/>
      <c r="L40" s="35"/>
      <c r="M40" s="35"/>
    </row>
    <row r="41" spans="1:13" x14ac:dyDescent="0.3">
      <c r="A41" s="23" t="s">
        <v>49</v>
      </c>
      <c r="B41" s="32"/>
      <c r="C41" s="61">
        <v>0.05</v>
      </c>
      <c r="D41" s="61">
        <v>0.15</v>
      </c>
      <c r="E41" s="61">
        <v>0.2</v>
      </c>
      <c r="F41" s="56"/>
      <c r="G41" s="35"/>
      <c r="H41" s="90"/>
      <c r="I41" s="90"/>
      <c r="J41" s="90"/>
      <c r="K41" s="35"/>
      <c r="L41" s="35"/>
      <c r="M41" s="35"/>
    </row>
    <row r="42" spans="1:13" x14ac:dyDescent="0.3">
      <c r="G42" s="35"/>
      <c r="H42" s="35"/>
      <c r="I42" s="35"/>
      <c r="J42" s="35"/>
      <c r="K42" s="35"/>
      <c r="L42" s="35"/>
      <c r="M42" s="35"/>
    </row>
    <row r="43" spans="1:13" x14ac:dyDescent="0.3">
      <c r="A43" s="1" t="s">
        <v>51</v>
      </c>
      <c r="G43" s="35"/>
      <c r="H43" s="35"/>
      <c r="I43" s="35"/>
      <c r="J43" s="35"/>
      <c r="K43" s="35"/>
      <c r="L43" s="35"/>
      <c r="M43" s="35"/>
    </row>
    <row r="44" spans="1:13" ht="26" x14ac:dyDescent="0.3">
      <c r="A44" s="7"/>
      <c r="B44" s="8" t="s">
        <v>5</v>
      </c>
      <c r="C44" s="8" t="s">
        <v>2</v>
      </c>
      <c r="D44" s="8" t="s">
        <v>3</v>
      </c>
      <c r="E44" s="8" t="s">
        <v>4</v>
      </c>
      <c r="F44" s="8" t="s">
        <v>27</v>
      </c>
      <c r="G44" s="35"/>
      <c r="H44" s="35"/>
      <c r="I44" s="35"/>
      <c r="J44" s="35"/>
      <c r="K44" s="35"/>
      <c r="L44" s="35"/>
      <c r="M44" s="35"/>
    </row>
    <row r="45" spans="1:13" x14ac:dyDescent="0.3">
      <c r="A45" s="14" t="s">
        <v>6</v>
      </c>
      <c r="B45" s="15"/>
      <c r="C45" s="15"/>
      <c r="D45" s="15"/>
      <c r="E45" s="15"/>
      <c r="F45" s="16"/>
      <c r="G45" s="35"/>
      <c r="H45" s="35"/>
      <c r="I45" s="35"/>
      <c r="J45" s="35"/>
      <c r="K45" s="35"/>
      <c r="L45" s="35"/>
      <c r="M45" s="35"/>
    </row>
    <row r="46" spans="1:13" x14ac:dyDescent="0.3">
      <c r="A46" s="4" t="s">
        <v>15</v>
      </c>
      <c r="B46" s="67">
        <f>B26*B27</f>
        <v>22500</v>
      </c>
      <c r="C46" s="67">
        <f>C26*C27</f>
        <v>69525</v>
      </c>
      <c r="D46" s="67">
        <f>D26*D27</f>
        <v>71610.75</v>
      </c>
      <c r="E46" s="67">
        <f>E26*E27</f>
        <v>73759.072500000009</v>
      </c>
      <c r="F46" s="68">
        <f>SUM(B46:E46)</f>
        <v>237394.82250000001</v>
      </c>
      <c r="G46" s="35"/>
      <c r="H46" s="35"/>
      <c r="I46" s="35"/>
      <c r="J46" s="35"/>
      <c r="K46" s="35"/>
      <c r="L46" s="35"/>
      <c r="M46" s="35"/>
    </row>
    <row r="47" spans="1:13" x14ac:dyDescent="0.3">
      <c r="A47" s="4" t="s">
        <v>16</v>
      </c>
      <c r="B47" s="67">
        <f>B26*B28</f>
        <v>500</v>
      </c>
      <c r="C47" s="67">
        <f>C26*C28</f>
        <v>3000</v>
      </c>
      <c r="D47" s="67">
        <f>D26*D28</f>
        <v>3090</v>
      </c>
      <c r="E47" s="67">
        <f>E26*E28</f>
        <v>3182.7000000000003</v>
      </c>
      <c r="F47" s="68">
        <f t="shared" ref="F47:F50" si="0">SUM(B47:E47)</f>
        <v>9772.7000000000007</v>
      </c>
      <c r="G47" s="35"/>
      <c r="H47" s="35"/>
      <c r="I47" s="35"/>
      <c r="J47" s="35"/>
      <c r="K47" s="35"/>
      <c r="L47" s="35"/>
      <c r="M47" s="35"/>
    </row>
    <row r="48" spans="1:13" x14ac:dyDescent="0.3">
      <c r="A48" s="4" t="s">
        <v>22</v>
      </c>
      <c r="B48" s="67">
        <f t="shared" ref="B48:E49" si="1">B29</f>
        <v>20000</v>
      </c>
      <c r="C48" s="67">
        <f t="shared" si="1"/>
        <v>5000</v>
      </c>
      <c r="D48" s="67">
        <f t="shared" si="1"/>
        <v>5000</v>
      </c>
      <c r="E48" s="67">
        <f t="shared" si="1"/>
        <v>5000</v>
      </c>
      <c r="F48" s="68">
        <f t="shared" si="0"/>
        <v>35000</v>
      </c>
      <c r="G48" s="35"/>
      <c r="H48" s="35"/>
      <c r="I48" s="35"/>
      <c r="J48" s="35"/>
      <c r="K48" s="35"/>
      <c r="L48" s="35"/>
      <c r="M48" s="35"/>
    </row>
    <row r="49" spans="1:13" x14ac:dyDescent="0.3">
      <c r="A49" s="4" t="s">
        <v>23</v>
      </c>
      <c r="B49" s="67">
        <f t="shared" si="1"/>
        <v>20000</v>
      </c>
      <c r="C49" s="67">
        <f t="shared" si="1"/>
        <v>0</v>
      </c>
      <c r="D49" s="67">
        <f t="shared" si="1"/>
        <v>0</v>
      </c>
      <c r="E49" s="67">
        <f t="shared" si="1"/>
        <v>0</v>
      </c>
      <c r="F49" s="68">
        <f t="shared" si="0"/>
        <v>20000</v>
      </c>
      <c r="G49" s="35"/>
      <c r="H49" s="35"/>
      <c r="I49" s="35"/>
      <c r="J49" s="35"/>
      <c r="K49" s="35"/>
      <c r="L49" s="35"/>
      <c r="M49" s="35"/>
    </row>
    <row r="50" spans="1:13" x14ac:dyDescent="0.3">
      <c r="A50" s="4" t="s">
        <v>46</v>
      </c>
      <c r="B50" s="67">
        <f>B46*B31</f>
        <v>2250</v>
      </c>
      <c r="C50" s="67">
        <f>C46*C31</f>
        <v>6952.5</v>
      </c>
      <c r="D50" s="67">
        <f>D46*D31</f>
        <v>7161.0750000000007</v>
      </c>
      <c r="E50" s="67">
        <f>E46*E31</f>
        <v>7375.9072500000011</v>
      </c>
      <c r="F50" s="68">
        <f t="shared" si="0"/>
        <v>23739.482250000001</v>
      </c>
      <c r="G50" s="35"/>
      <c r="H50" s="35"/>
      <c r="I50" s="35"/>
      <c r="J50" s="35"/>
      <c r="K50" s="35"/>
      <c r="L50" s="35"/>
      <c r="M50" s="35"/>
    </row>
    <row r="51" spans="1:13" x14ac:dyDescent="0.3">
      <c r="A51" s="3" t="s">
        <v>17</v>
      </c>
      <c r="B51" s="69">
        <f>SUM(B46:B50)</f>
        <v>65250</v>
      </c>
      <c r="C51" s="69">
        <f>SUM(C46:C50)</f>
        <v>84477.5</v>
      </c>
      <c r="D51" s="69">
        <f>SUM(D46:D50)</f>
        <v>86861.824999999997</v>
      </c>
      <c r="E51" s="69">
        <f>SUM(E46:E50)</f>
        <v>89317.67975000001</v>
      </c>
      <c r="F51" s="69">
        <f>SUM(F46:F50)</f>
        <v>325907.00475000002</v>
      </c>
      <c r="G51" s="35"/>
      <c r="H51" s="35"/>
      <c r="I51" s="35"/>
      <c r="J51" s="35"/>
      <c r="K51" s="35"/>
      <c r="L51" s="35"/>
      <c r="M51" s="35"/>
    </row>
    <row r="52" spans="1:13" x14ac:dyDescent="0.3">
      <c r="A52" s="13" t="s">
        <v>43</v>
      </c>
      <c r="B52" s="70"/>
      <c r="C52" s="70"/>
      <c r="D52" s="70"/>
      <c r="E52" s="70"/>
      <c r="F52" s="71"/>
      <c r="G52" s="35"/>
      <c r="H52" s="35"/>
      <c r="I52" s="35"/>
      <c r="J52" s="35"/>
      <c r="K52" s="35"/>
      <c r="L52" s="35"/>
      <c r="M52" s="35"/>
    </row>
    <row r="53" spans="1:13" x14ac:dyDescent="0.3">
      <c r="A53" s="4" t="s">
        <v>24</v>
      </c>
      <c r="B53" s="67">
        <f t="shared" ref="B53:E55" si="2">B33</f>
        <v>60000</v>
      </c>
      <c r="C53" s="67">
        <f t="shared" si="2"/>
        <v>5000</v>
      </c>
      <c r="D53" s="67">
        <f t="shared" si="2"/>
        <v>2000</v>
      </c>
      <c r="E53" s="67">
        <f t="shared" si="2"/>
        <v>0</v>
      </c>
      <c r="F53" s="68">
        <f>SUM(B53:E53)</f>
        <v>67000</v>
      </c>
      <c r="G53" s="35"/>
      <c r="H53" s="35"/>
      <c r="I53" s="35"/>
      <c r="J53" s="35"/>
      <c r="K53" s="35"/>
      <c r="L53" s="35"/>
      <c r="M53" s="35"/>
    </row>
    <row r="54" spans="1:13" x14ac:dyDescent="0.3">
      <c r="A54" s="4" t="s">
        <v>25</v>
      </c>
      <c r="B54" s="67">
        <f t="shared" si="2"/>
        <v>3500</v>
      </c>
      <c r="C54" s="67">
        <f t="shared" si="2"/>
        <v>5000</v>
      </c>
      <c r="D54" s="67">
        <f t="shared" si="2"/>
        <v>5000</v>
      </c>
      <c r="E54" s="67">
        <f t="shared" si="2"/>
        <v>5000</v>
      </c>
      <c r="F54" s="68">
        <f t="shared" ref="F54:F55" si="3">SUM(B54:E54)</f>
        <v>18500</v>
      </c>
      <c r="G54" s="35"/>
      <c r="H54" s="35"/>
      <c r="I54" s="35"/>
      <c r="J54" s="35"/>
      <c r="K54" s="35"/>
      <c r="L54" s="35"/>
      <c r="M54" s="35"/>
    </row>
    <row r="55" spans="1:13" x14ac:dyDescent="0.3">
      <c r="A55" s="4" t="s">
        <v>26</v>
      </c>
      <c r="B55" s="67">
        <f t="shared" si="2"/>
        <v>1750</v>
      </c>
      <c r="C55" s="67">
        <f t="shared" si="2"/>
        <v>2000</v>
      </c>
      <c r="D55" s="67">
        <f t="shared" si="2"/>
        <v>2000</v>
      </c>
      <c r="E55" s="67">
        <f t="shared" si="2"/>
        <v>1000</v>
      </c>
      <c r="F55" s="68">
        <f t="shared" si="3"/>
        <v>6750</v>
      </c>
      <c r="G55" s="35"/>
      <c r="H55" s="35"/>
      <c r="I55" s="35"/>
      <c r="J55" s="35"/>
      <c r="K55" s="35"/>
      <c r="L55" s="35"/>
      <c r="M55" s="35"/>
    </row>
    <row r="56" spans="1:13" x14ac:dyDescent="0.3">
      <c r="A56" s="3" t="s">
        <v>43</v>
      </c>
      <c r="B56" s="69">
        <f>SUM(B53:B55)</f>
        <v>65250</v>
      </c>
      <c r="C56" s="69">
        <f>SUM(C53:C55)</f>
        <v>12000</v>
      </c>
      <c r="D56" s="69">
        <f>SUM(D53:D55)</f>
        <v>9000</v>
      </c>
      <c r="E56" s="69">
        <f>SUM(E53:E55)</f>
        <v>6000</v>
      </c>
      <c r="F56" s="69">
        <f>SUM(F53:F55)</f>
        <v>92250</v>
      </c>
      <c r="G56" s="35"/>
      <c r="H56" s="35"/>
      <c r="I56" s="35"/>
      <c r="J56" s="35"/>
      <c r="K56" s="35"/>
      <c r="L56" s="35"/>
      <c r="M56" s="35"/>
    </row>
    <row r="57" spans="1:13" x14ac:dyDescent="0.3">
      <c r="A57" s="12" t="s">
        <v>52</v>
      </c>
      <c r="B57" s="72">
        <f>B51-B56</f>
        <v>0</v>
      </c>
      <c r="C57" s="72">
        <f>C51-C56</f>
        <v>72477.5</v>
      </c>
      <c r="D57" s="72">
        <f>D51-D56</f>
        <v>77861.824999999997</v>
      </c>
      <c r="E57" s="72">
        <f>E51-E56</f>
        <v>83317.67975000001</v>
      </c>
      <c r="F57" s="72">
        <f>SUM(B57:E57)</f>
        <v>233657.00475000002</v>
      </c>
      <c r="G57" s="35"/>
      <c r="H57" s="35"/>
      <c r="I57" s="35"/>
      <c r="J57" s="35"/>
      <c r="K57" s="35"/>
      <c r="L57" s="35"/>
      <c r="M57" s="35"/>
    </row>
    <row r="58" spans="1:13" x14ac:dyDescent="0.3">
      <c r="B58" s="73"/>
      <c r="C58" s="73"/>
      <c r="D58" s="73"/>
      <c r="E58" s="73"/>
      <c r="F58" s="73"/>
      <c r="G58" s="35"/>
      <c r="H58" s="35"/>
      <c r="I58" s="35"/>
      <c r="J58" s="35"/>
      <c r="K58" s="35"/>
      <c r="L58" s="35"/>
      <c r="M58" s="35"/>
    </row>
    <row r="59" spans="1:13" x14ac:dyDescent="0.3">
      <c r="A59" s="1" t="s">
        <v>66</v>
      </c>
      <c r="B59" s="73"/>
      <c r="C59" s="73"/>
      <c r="D59" s="73"/>
      <c r="E59" s="73"/>
      <c r="F59" s="73"/>
      <c r="G59" s="35"/>
      <c r="H59" s="35"/>
      <c r="I59" s="35"/>
      <c r="J59" s="35"/>
      <c r="K59" s="35"/>
      <c r="L59" s="35"/>
      <c r="M59" s="35"/>
    </row>
    <row r="60" spans="1:13" ht="26" x14ac:dyDescent="0.3">
      <c r="A60" s="24"/>
      <c r="B60" s="74"/>
      <c r="C60" s="75" t="s">
        <v>2</v>
      </c>
      <c r="D60" s="75" t="s">
        <v>3</v>
      </c>
      <c r="E60" s="75" t="s">
        <v>4</v>
      </c>
      <c r="F60" s="75" t="s">
        <v>27</v>
      </c>
      <c r="G60" s="35"/>
      <c r="H60" s="35"/>
      <c r="I60" s="35"/>
      <c r="J60" s="35"/>
      <c r="K60" s="35"/>
      <c r="L60" s="35"/>
      <c r="M60" s="35"/>
    </row>
    <row r="61" spans="1:13" x14ac:dyDescent="0.3">
      <c r="A61" s="13" t="s">
        <v>28</v>
      </c>
      <c r="B61" s="70"/>
      <c r="C61" s="70"/>
      <c r="D61" s="70"/>
      <c r="E61" s="70"/>
      <c r="F61" s="71"/>
      <c r="G61" s="35"/>
      <c r="H61" s="37"/>
      <c r="I61" s="35"/>
      <c r="J61" s="35"/>
      <c r="K61" s="35"/>
      <c r="L61" s="35"/>
      <c r="M61" s="35"/>
    </row>
    <row r="62" spans="1:13" x14ac:dyDescent="0.3">
      <c r="A62" s="23" t="s">
        <v>29</v>
      </c>
      <c r="B62" s="76"/>
      <c r="C62" s="67">
        <f>C15*C39*12</f>
        <v>81000</v>
      </c>
      <c r="D62" s="67">
        <f>D15*D39*12</f>
        <v>81000</v>
      </c>
      <c r="E62" s="67">
        <f>E15*E39*12</f>
        <v>81000</v>
      </c>
      <c r="F62" s="68">
        <f>SUM(C62:E62)</f>
        <v>243000</v>
      </c>
      <c r="G62" s="35"/>
      <c r="H62" s="37"/>
      <c r="I62" s="35"/>
      <c r="J62" s="35"/>
      <c r="K62" s="35"/>
      <c r="L62" s="35"/>
      <c r="M62" s="35"/>
    </row>
    <row r="63" spans="1:13" x14ac:dyDescent="0.3">
      <c r="A63" s="20" t="s">
        <v>30</v>
      </c>
      <c r="B63" s="77"/>
      <c r="C63" s="69">
        <f>C62-C57</f>
        <v>8522.5</v>
      </c>
      <c r="D63" s="69">
        <f>D62-D57</f>
        <v>3138.1750000000029</v>
      </c>
      <c r="E63" s="69">
        <f>E62-E57</f>
        <v>-2317.6797500000102</v>
      </c>
      <c r="F63" s="69">
        <f>SUM(C63:E63)</f>
        <v>9342.9952499999927</v>
      </c>
      <c r="G63" s="35"/>
      <c r="H63" s="37"/>
      <c r="I63" s="35"/>
      <c r="J63" s="35"/>
      <c r="K63" s="35"/>
      <c r="L63" s="35"/>
      <c r="M63" s="35"/>
    </row>
    <row r="64" spans="1:13" x14ac:dyDescent="0.3">
      <c r="A64" s="80"/>
      <c r="B64" s="81"/>
      <c r="C64" s="81"/>
      <c r="D64" s="81"/>
      <c r="E64" s="81"/>
      <c r="F64" s="82"/>
      <c r="G64" s="35"/>
      <c r="H64" s="37"/>
      <c r="I64" s="35"/>
      <c r="J64" s="35"/>
      <c r="K64" s="35"/>
      <c r="L64" s="35"/>
      <c r="M64" s="35"/>
    </row>
    <row r="65" spans="1:13" x14ac:dyDescent="0.3">
      <c r="A65" s="13" t="s">
        <v>33</v>
      </c>
      <c r="B65" s="70"/>
      <c r="C65" s="70"/>
      <c r="D65" s="70"/>
      <c r="E65" s="70"/>
      <c r="F65" s="71"/>
      <c r="G65" s="35"/>
      <c r="H65" s="37"/>
      <c r="I65" s="35"/>
      <c r="J65" s="35"/>
      <c r="K65" s="35"/>
      <c r="L65" s="35"/>
      <c r="M65" s="35"/>
    </row>
    <row r="66" spans="1:13" x14ac:dyDescent="0.3">
      <c r="A66" s="23" t="s">
        <v>29</v>
      </c>
      <c r="B66" s="76"/>
      <c r="C66" s="67">
        <f>C15*(C39*C40)*12</f>
        <v>76950</v>
      </c>
      <c r="D66" s="67">
        <f>D15*(D39*D40)*12</f>
        <v>72900</v>
      </c>
      <c r="E66" s="67">
        <f>E15*(E39*E40)*12</f>
        <v>68850</v>
      </c>
      <c r="F66" s="68">
        <f>SUM(C66:E66)</f>
        <v>218700</v>
      </c>
      <c r="G66" s="35"/>
      <c r="H66" s="37"/>
      <c r="I66" s="35"/>
      <c r="J66" s="35"/>
      <c r="K66" s="35"/>
      <c r="L66" s="35"/>
      <c r="M66" s="35"/>
    </row>
    <row r="67" spans="1:13" x14ac:dyDescent="0.3">
      <c r="A67" s="23" t="s">
        <v>32</v>
      </c>
      <c r="B67" s="76"/>
      <c r="C67" s="67">
        <f>C66*(C41)</f>
        <v>3847.5</v>
      </c>
      <c r="D67" s="67">
        <f>D66*(D41)</f>
        <v>10935</v>
      </c>
      <c r="E67" s="67">
        <f>E66*(E41)</f>
        <v>13770</v>
      </c>
      <c r="F67" s="68">
        <f>SUM(C67:E67)</f>
        <v>28552.5</v>
      </c>
      <c r="G67" s="35"/>
      <c r="H67" s="37"/>
      <c r="I67" s="35"/>
      <c r="J67" s="35"/>
      <c r="K67" s="35"/>
      <c r="L67" s="35"/>
      <c r="M67" s="35"/>
    </row>
    <row r="68" spans="1:13" x14ac:dyDescent="0.3">
      <c r="A68" s="20" t="s">
        <v>31</v>
      </c>
      <c r="B68" s="77"/>
      <c r="C68" s="69">
        <f>C66+C67</f>
        <v>80797.5</v>
      </c>
      <c r="D68" s="69">
        <f>D66+D67</f>
        <v>83835</v>
      </c>
      <c r="E68" s="69">
        <f>E66+E67</f>
        <v>82620</v>
      </c>
      <c r="F68" s="69">
        <f>F66+F67</f>
        <v>247252.5</v>
      </c>
      <c r="G68" s="35"/>
      <c r="H68" s="38"/>
      <c r="I68" s="35"/>
      <c r="J68" s="35"/>
      <c r="K68" s="35"/>
      <c r="L68" s="35"/>
      <c r="M68" s="35"/>
    </row>
    <row r="69" spans="1:13" x14ac:dyDescent="0.3">
      <c r="A69" s="66" t="s">
        <v>30</v>
      </c>
      <c r="B69" s="78"/>
      <c r="C69" s="79">
        <f>C68-C57</f>
        <v>8320</v>
      </c>
      <c r="D69" s="79">
        <f>D68-D57</f>
        <v>5973.1750000000029</v>
      </c>
      <c r="E69" s="79">
        <f>E68-E57</f>
        <v>-697.67975000001024</v>
      </c>
      <c r="F69" s="79">
        <f>SUM(C69:E69)</f>
        <v>13595.495249999993</v>
      </c>
      <c r="G69" s="35"/>
      <c r="H69" s="37"/>
      <c r="I69" s="35"/>
      <c r="J69" s="35"/>
      <c r="K69" s="35"/>
      <c r="L69" s="35"/>
      <c r="M69" s="35"/>
    </row>
    <row r="70" spans="1:13" x14ac:dyDescent="0.3">
      <c r="B70" s="2" t="s">
        <v>34</v>
      </c>
      <c r="G70" s="35"/>
      <c r="H70" s="35"/>
      <c r="I70" s="35"/>
      <c r="J70" s="35"/>
      <c r="K70" s="35"/>
      <c r="L70" s="35"/>
      <c r="M70" s="35"/>
    </row>
    <row r="71" spans="1:13" x14ac:dyDescent="0.3">
      <c r="A71" s="56" t="s">
        <v>77</v>
      </c>
      <c r="G71" s="35"/>
      <c r="H71" s="35"/>
      <c r="I71" s="35"/>
      <c r="J71" s="35"/>
      <c r="K71" s="35"/>
      <c r="L71" s="35"/>
      <c r="M71" s="35"/>
    </row>
    <row r="72" spans="1:13" x14ac:dyDescent="0.3">
      <c r="A72" s="56" t="s">
        <v>78</v>
      </c>
      <c r="G72" s="35"/>
      <c r="H72" s="35"/>
      <c r="I72" s="35"/>
      <c r="J72" s="35"/>
      <c r="K72" s="35"/>
      <c r="L72" s="35"/>
      <c r="M72" s="35"/>
    </row>
    <row r="73" spans="1:13" x14ac:dyDescent="0.3">
      <c r="A73" s="56"/>
      <c r="G73" s="35"/>
      <c r="H73" s="35"/>
      <c r="I73" s="35"/>
      <c r="J73" s="35"/>
      <c r="K73" s="35"/>
      <c r="L73" s="35"/>
      <c r="M73" s="35"/>
    </row>
    <row r="74" spans="1:13" x14ac:dyDescent="0.3">
      <c r="G74" s="35"/>
      <c r="H74" s="35"/>
      <c r="I74" s="35"/>
      <c r="J74" s="35"/>
      <c r="K74" s="35"/>
      <c r="L74" s="35"/>
      <c r="M74" s="35"/>
    </row>
    <row r="75" spans="1:13" x14ac:dyDescent="0.3">
      <c r="G75" s="35"/>
      <c r="H75" s="35"/>
      <c r="I75" s="35"/>
      <c r="J75" s="35"/>
      <c r="K75" s="35"/>
      <c r="L75" s="35"/>
      <c r="M75" s="35"/>
    </row>
    <row r="76" spans="1:13" x14ac:dyDescent="0.3">
      <c r="G76" s="35"/>
      <c r="H76" s="35"/>
      <c r="I76" s="35"/>
      <c r="J76" s="35"/>
      <c r="K76" s="35"/>
      <c r="L76" s="35"/>
      <c r="M76" s="35"/>
    </row>
    <row r="77" spans="1:13" x14ac:dyDescent="0.3">
      <c r="G77" s="35"/>
      <c r="H77" s="35"/>
      <c r="I77" s="35"/>
      <c r="J77" s="35"/>
      <c r="K77" s="35"/>
      <c r="L77" s="35"/>
      <c r="M77" s="35"/>
    </row>
    <row r="78" spans="1:13" x14ac:dyDescent="0.3">
      <c r="G78" s="35"/>
      <c r="H78" s="35"/>
      <c r="I78" s="35"/>
      <c r="J78" s="35"/>
      <c r="K78" s="35"/>
      <c r="L78" s="35"/>
      <c r="M78" s="35"/>
    </row>
    <row r="79" spans="1:13" x14ac:dyDescent="0.3">
      <c r="G79" s="35"/>
      <c r="H79" s="35"/>
      <c r="I79" s="35"/>
      <c r="J79" s="35"/>
      <c r="K79" s="35"/>
      <c r="L79" s="35"/>
      <c r="M79" s="35"/>
    </row>
    <row r="80" spans="1:13" x14ac:dyDescent="0.3">
      <c r="G80" s="35"/>
      <c r="H80" s="35"/>
      <c r="I80" s="35"/>
      <c r="J80" s="35"/>
      <c r="K80" s="35"/>
      <c r="L80" s="35"/>
      <c r="M80" s="35"/>
    </row>
    <row r="81" spans="7:13" x14ac:dyDescent="0.3">
      <c r="G81" s="35"/>
      <c r="H81" s="35"/>
      <c r="I81" s="35"/>
      <c r="J81" s="35"/>
      <c r="K81" s="35"/>
      <c r="L81" s="35"/>
      <c r="M81" s="35"/>
    </row>
    <row r="82" spans="7:13" x14ac:dyDescent="0.3">
      <c r="G82" s="35"/>
      <c r="H82" s="35"/>
      <c r="I82" s="35"/>
      <c r="J82" s="35"/>
      <c r="K82" s="35"/>
      <c r="L82" s="35"/>
      <c r="M82" s="35"/>
    </row>
    <row r="83" spans="7:13" x14ac:dyDescent="0.3">
      <c r="G83" s="35"/>
      <c r="H83" s="35"/>
      <c r="I83" s="35"/>
      <c r="J83" s="35"/>
      <c r="K83" s="35"/>
      <c r="L83" s="35"/>
      <c r="M83" s="35"/>
    </row>
    <row r="84" spans="7:13" x14ac:dyDescent="0.3">
      <c r="G84" s="35"/>
      <c r="H84" s="35"/>
      <c r="I84" s="35"/>
      <c r="J84" s="35"/>
      <c r="K84" s="35"/>
      <c r="L84" s="35"/>
      <c r="M84" s="35"/>
    </row>
    <row r="85" spans="7:13" x14ac:dyDescent="0.3">
      <c r="G85" s="35"/>
      <c r="H85" s="35"/>
      <c r="I85" s="35"/>
      <c r="J85" s="35"/>
      <c r="K85" s="35"/>
      <c r="L85" s="35"/>
      <c r="M85" s="35"/>
    </row>
    <row r="86" spans="7:13" x14ac:dyDescent="0.3">
      <c r="G86" s="35"/>
      <c r="H86" s="35"/>
      <c r="I86" s="35"/>
      <c r="J86" s="35"/>
      <c r="K86" s="35"/>
      <c r="L86" s="35"/>
      <c r="M86" s="35"/>
    </row>
    <row r="87" spans="7:13" x14ac:dyDescent="0.3">
      <c r="G87" s="35"/>
      <c r="H87" s="35"/>
      <c r="I87" s="35"/>
      <c r="J87" s="35"/>
      <c r="K87" s="35"/>
      <c r="L87" s="35"/>
      <c r="M87" s="35"/>
    </row>
    <row r="88" spans="7:13" x14ac:dyDescent="0.3">
      <c r="G88" s="35"/>
      <c r="H88" s="35"/>
      <c r="I88" s="35"/>
      <c r="J88" s="35"/>
      <c r="K88" s="35"/>
      <c r="L88" s="35"/>
      <c r="M88" s="35"/>
    </row>
    <row r="89" spans="7:13" x14ac:dyDescent="0.3">
      <c r="G89" s="35"/>
      <c r="H89" s="35"/>
      <c r="I89" s="35"/>
      <c r="J89" s="35"/>
      <c r="K89" s="35"/>
      <c r="L89" s="35"/>
      <c r="M89" s="35"/>
    </row>
    <row r="90" spans="7:13" x14ac:dyDescent="0.3">
      <c r="G90" s="35"/>
      <c r="H90" s="35"/>
      <c r="I90" s="35"/>
      <c r="J90" s="35"/>
      <c r="K90" s="35"/>
      <c r="L90" s="35"/>
      <c r="M90" s="35"/>
    </row>
    <row r="91" spans="7:13" x14ac:dyDescent="0.3">
      <c r="G91" s="35"/>
      <c r="H91" s="35"/>
      <c r="I91" s="35"/>
      <c r="J91" s="35"/>
      <c r="K91" s="35"/>
      <c r="L91" s="35"/>
      <c r="M91" s="35"/>
    </row>
    <row r="92" spans="7:13" x14ac:dyDescent="0.3">
      <c r="G92" s="35"/>
      <c r="H92" s="35"/>
      <c r="I92" s="35"/>
      <c r="J92" s="35"/>
      <c r="K92" s="35"/>
      <c r="L92" s="35"/>
      <c r="M92" s="35"/>
    </row>
    <row r="93" spans="7:13" x14ac:dyDescent="0.3">
      <c r="G93" s="35"/>
      <c r="H93" s="35"/>
      <c r="I93" s="35"/>
      <c r="J93" s="35"/>
      <c r="K93" s="35"/>
      <c r="L93" s="35"/>
      <c r="M93" s="35"/>
    </row>
    <row r="94" spans="7:13" x14ac:dyDescent="0.3">
      <c r="G94" s="35"/>
      <c r="H94" s="35"/>
      <c r="I94" s="35"/>
      <c r="J94" s="35"/>
      <c r="K94" s="35"/>
      <c r="L94" s="35"/>
      <c r="M94" s="35"/>
    </row>
    <row r="95" spans="7:13" x14ac:dyDescent="0.3">
      <c r="G95" s="35"/>
      <c r="H95" s="35"/>
      <c r="I95" s="35"/>
      <c r="J95" s="35"/>
      <c r="K95" s="35"/>
      <c r="L95" s="35"/>
      <c r="M95" s="35"/>
    </row>
    <row r="96" spans="7:13" x14ac:dyDescent="0.3">
      <c r="G96" s="35"/>
      <c r="H96" s="35"/>
      <c r="I96" s="35"/>
      <c r="J96" s="35"/>
      <c r="K96" s="35"/>
      <c r="L96" s="35"/>
      <c r="M96" s="35"/>
    </row>
    <row r="97" spans="7:13" x14ac:dyDescent="0.3">
      <c r="G97" s="35"/>
      <c r="H97" s="35"/>
      <c r="I97" s="35"/>
      <c r="J97" s="35"/>
      <c r="K97" s="35"/>
      <c r="L97" s="35"/>
      <c r="M97" s="35"/>
    </row>
    <row r="98" spans="7:13" x14ac:dyDescent="0.3">
      <c r="G98" s="35"/>
      <c r="H98" s="35"/>
      <c r="I98" s="35"/>
      <c r="J98" s="35"/>
      <c r="K98" s="35"/>
      <c r="L98" s="35"/>
      <c r="M98" s="35"/>
    </row>
    <row r="99" spans="7:13" x14ac:dyDescent="0.3">
      <c r="G99" s="35"/>
      <c r="H99" s="35"/>
      <c r="I99" s="35"/>
      <c r="J99" s="35"/>
      <c r="K99" s="35"/>
      <c r="L99" s="35"/>
      <c r="M99" s="35"/>
    </row>
    <row r="100" spans="7:13" x14ac:dyDescent="0.3">
      <c r="G100" s="35"/>
      <c r="H100" s="35"/>
      <c r="I100" s="35"/>
      <c r="J100" s="35"/>
      <c r="K100" s="35"/>
      <c r="L100" s="35"/>
      <c r="M100" s="35"/>
    </row>
    <row r="101" spans="7:13" x14ac:dyDescent="0.3">
      <c r="G101" s="35"/>
      <c r="H101" s="35"/>
      <c r="I101" s="35"/>
      <c r="J101" s="35"/>
      <c r="K101" s="35"/>
      <c r="L101" s="35"/>
      <c r="M101" s="35"/>
    </row>
    <row r="102" spans="7:13" x14ac:dyDescent="0.3">
      <c r="G102" s="35"/>
      <c r="H102" s="35"/>
      <c r="I102" s="35"/>
      <c r="J102" s="35"/>
      <c r="K102" s="35"/>
      <c r="L102" s="35"/>
      <c r="M102" s="35"/>
    </row>
    <row r="103" spans="7:13" x14ac:dyDescent="0.3">
      <c r="G103" s="35"/>
      <c r="H103" s="35"/>
      <c r="I103" s="35"/>
      <c r="J103" s="35"/>
      <c r="K103" s="35"/>
      <c r="L103" s="35"/>
      <c r="M103" s="35"/>
    </row>
    <row r="104" spans="7:13" x14ac:dyDescent="0.3">
      <c r="G104" s="35"/>
      <c r="H104" s="35"/>
      <c r="I104" s="35"/>
      <c r="J104" s="35"/>
      <c r="K104" s="35"/>
      <c r="L104" s="35"/>
      <c r="M104" s="35"/>
    </row>
    <row r="105" spans="7:13" x14ac:dyDescent="0.3">
      <c r="G105" s="35"/>
      <c r="H105" s="35"/>
      <c r="I105" s="35"/>
      <c r="J105" s="35"/>
      <c r="K105" s="35"/>
      <c r="L105" s="35"/>
      <c r="M105" s="35"/>
    </row>
    <row r="106" spans="7:13" x14ac:dyDescent="0.3">
      <c r="G106" s="35"/>
      <c r="H106" s="35"/>
      <c r="I106" s="35"/>
      <c r="J106" s="35"/>
      <c r="K106" s="35"/>
      <c r="L106" s="35"/>
      <c r="M106" s="35"/>
    </row>
    <row r="107" spans="7:13" x14ac:dyDescent="0.3">
      <c r="G107" s="35"/>
      <c r="H107" s="35"/>
      <c r="I107" s="35"/>
      <c r="J107" s="35"/>
      <c r="K107" s="35"/>
      <c r="L107" s="35"/>
      <c r="M107" s="35"/>
    </row>
    <row r="108" spans="7:13" x14ac:dyDescent="0.3">
      <c r="G108" s="35"/>
      <c r="H108" s="35"/>
      <c r="I108" s="35"/>
      <c r="J108" s="35"/>
      <c r="K108" s="35"/>
      <c r="L108" s="35"/>
      <c r="M108" s="35"/>
    </row>
    <row r="109" spans="7:13" x14ac:dyDescent="0.3">
      <c r="G109" s="35"/>
      <c r="H109" s="35"/>
      <c r="I109" s="35"/>
      <c r="J109" s="35"/>
      <c r="K109" s="35"/>
      <c r="L109" s="35"/>
      <c r="M109" s="35"/>
    </row>
    <row r="110" spans="7:13" x14ac:dyDescent="0.3">
      <c r="G110" s="35"/>
      <c r="H110" s="35"/>
      <c r="I110" s="35"/>
      <c r="J110" s="35"/>
      <c r="K110" s="35"/>
      <c r="L110" s="35"/>
      <c r="M110" s="35"/>
    </row>
    <row r="111" spans="7:13" x14ac:dyDescent="0.3">
      <c r="G111" s="35"/>
      <c r="H111" s="35"/>
      <c r="I111" s="35"/>
      <c r="J111" s="35"/>
      <c r="K111" s="35"/>
      <c r="L111" s="35"/>
      <c r="M111" s="35"/>
    </row>
    <row r="112" spans="7:13" x14ac:dyDescent="0.3">
      <c r="G112" s="35"/>
      <c r="H112" s="35"/>
      <c r="I112" s="35"/>
      <c r="J112" s="35"/>
      <c r="K112" s="35"/>
      <c r="L112" s="35"/>
      <c r="M112" s="35"/>
    </row>
    <row r="113" spans="7:13" x14ac:dyDescent="0.3">
      <c r="G113" s="35"/>
      <c r="H113" s="35"/>
      <c r="I113" s="35"/>
      <c r="J113" s="35"/>
      <c r="K113" s="35"/>
      <c r="L113" s="35"/>
      <c r="M113" s="35"/>
    </row>
    <row r="114" spans="7:13" x14ac:dyDescent="0.3">
      <c r="G114" s="35"/>
      <c r="H114" s="35"/>
      <c r="I114" s="35"/>
      <c r="J114" s="35"/>
      <c r="K114" s="35"/>
      <c r="L114" s="35"/>
      <c r="M114" s="35"/>
    </row>
    <row r="115" spans="7:13" x14ac:dyDescent="0.3">
      <c r="G115" s="35"/>
      <c r="H115" s="35"/>
      <c r="I115" s="35"/>
      <c r="J115" s="35"/>
      <c r="K115" s="35"/>
      <c r="L115" s="35"/>
      <c r="M115" s="35"/>
    </row>
    <row r="116" spans="7:13" x14ac:dyDescent="0.3">
      <c r="G116" s="35"/>
      <c r="H116" s="35"/>
      <c r="I116" s="35"/>
      <c r="J116" s="35"/>
      <c r="K116" s="35"/>
      <c r="L116" s="35"/>
      <c r="M116" s="35"/>
    </row>
    <row r="117" spans="7:13" x14ac:dyDescent="0.3">
      <c r="G117" s="35"/>
      <c r="H117" s="35"/>
      <c r="I117" s="35"/>
      <c r="J117" s="35"/>
      <c r="K117" s="35"/>
      <c r="L117" s="35"/>
      <c r="M117" s="35"/>
    </row>
    <row r="118" spans="7:13" x14ac:dyDescent="0.3">
      <c r="G118" s="35"/>
      <c r="H118" s="35"/>
      <c r="I118" s="35"/>
      <c r="J118" s="35"/>
      <c r="K118" s="35"/>
      <c r="L118" s="35"/>
      <c r="M118" s="35"/>
    </row>
    <row r="119" spans="7:13" x14ac:dyDescent="0.3">
      <c r="G119" s="35"/>
      <c r="H119" s="35"/>
      <c r="I119" s="35"/>
      <c r="J119" s="35"/>
      <c r="K119" s="35"/>
      <c r="L119" s="35"/>
      <c r="M119" s="35"/>
    </row>
    <row r="120" spans="7:13" x14ac:dyDescent="0.3">
      <c r="G120" s="35"/>
      <c r="H120" s="35"/>
      <c r="I120" s="35"/>
      <c r="J120" s="35"/>
      <c r="K120" s="35"/>
      <c r="L120" s="35"/>
      <c r="M120" s="35"/>
    </row>
    <row r="121" spans="7:13" x14ac:dyDescent="0.3">
      <c r="G121" s="35"/>
      <c r="H121" s="35"/>
      <c r="I121" s="35"/>
      <c r="J121" s="35"/>
      <c r="K121" s="35"/>
      <c r="L121" s="35"/>
      <c r="M121" s="35"/>
    </row>
    <row r="122" spans="7:13" x14ac:dyDescent="0.3">
      <c r="G122" s="35"/>
      <c r="H122" s="35"/>
      <c r="I122" s="35"/>
      <c r="J122" s="35"/>
      <c r="K122" s="35"/>
      <c r="L122" s="35"/>
      <c r="M122" s="35"/>
    </row>
    <row r="123" spans="7:13" x14ac:dyDescent="0.3">
      <c r="G123" s="35"/>
      <c r="H123" s="35"/>
      <c r="I123" s="35"/>
      <c r="J123" s="35"/>
      <c r="K123" s="35"/>
      <c r="L123" s="35"/>
      <c r="M123" s="35"/>
    </row>
    <row r="124" spans="7:13" x14ac:dyDescent="0.3">
      <c r="G124" s="35"/>
      <c r="H124" s="35"/>
      <c r="I124" s="35"/>
      <c r="J124" s="35"/>
      <c r="K124" s="35"/>
      <c r="L124" s="35"/>
      <c r="M124" s="35"/>
    </row>
    <row r="125" spans="7:13" x14ac:dyDescent="0.3">
      <c r="G125" s="35"/>
      <c r="H125" s="35"/>
      <c r="I125" s="35"/>
      <c r="J125" s="35"/>
      <c r="K125" s="35"/>
      <c r="L125" s="35"/>
      <c r="M125" s="35"/>
    </row>
    <row r="126" spans="7:13" x14ac:dyDescent="0.3">
      <c r="G126" s="35"/>
      <c r="H126" s="35"/>
      <c r="I126" s="35"/>
      <c r="J126" s="35"/>
      <c r="K126" s="35"/>
      <c r="L126" s="35"/>
      <c r="M126" s="35"/>
    </row>
    <row r="127" spans="7:13" x14ac:dyDescent="0.3">
      <c r="G127" s="35"/>
      <c r="H127" s="35"/>
      <c r="I127" s="35"/>
      <c r="J127" s="35"/>
      <c r="K127" s="35"/>
      <c r="L127" s="35"/>
      <c r="M127" s="35"/>
    </row>
    <row r="128" spans="7:13" x14ac:dyDescent="0.3">
      <c r="G128" s="35"/>
      <c r="H128" s="35"/>
      <c r="I128" s="35"/>
      <c r="J128" s="35"/>
      <c r="K128" s="35"/>
      <c r="L128" s="35"/>
      <c r="M128" s="35"/>
    </row>
    <row r="129" spans="7:13" x14ac:dyDescent="0.3">
      <c r="G129" s="35"/>
      <c r="H129" s="35"/>
      <c r="I129" s="35"/>
      <c r="J129" s="35"/>
      <c r="K129" s="35"/>
      <c r="L129" s="35"/>
      <c r="M129" s="35"/>
    </row>
    <row r="130" spans="7:13" x14ac:dyDescent="0.3">
      <c r="G130" s="35"/>
      <c r="H130" s="35"/>
      <c r="I130" s="35"/>
      <c r="J130" s="35"/>
      <c r="K130" s="35"/>
      <c r="L130" s="35"/>
      <c r="M130" s="35"/>
    </row>
    <row r="131" spans="7:13" x14ac:dyDescent="0.3">
      <c r="G131" s="35"/>
      <c r="H131" s="35"/>
      <c r="I131" s="35"/>
      <c r="J131" s="35"/>
      <c r="K131" s="35"/>
      <c r="L131" s="35"/>
      <c r="M131" s="35"/>
    </row>
    <row r="132" spans="7:13" x14ac:dyDescent="0.3">
      <c r="G132" s="35"/>
      <c r="H132" s="35"/>
      <c r="I132" s="35"/>
      <c r="J132" s="35"/>
      <c r="K132" s="35"/>
      <c r="L132" s="35"/>
      <c r="M132" s="35"/>
    </row>
    <row r="133" spans="7:13" x14ac:dyDescent="0.3">
      <c r="G133" s="35"/>
      <c r="H133" s="35"/>
      <c r="I133" s="35"/>
      <c r="J133" s="35"/>
      <c r="K133" s="35"/>
      <c r="L133" s="35"/>
      <c r="M133" s="35"/>
    </row>
    <row r="134" spans="7:13" x14ac:dyDescent="0.3">
      <c r="G134" s="35"/>
      <c r="H134" s="35"/>
      <c r="I134" s="35"/>
      <c r="J134" s="35"/>
      <c r="K134" s="35"/>
      <c r="L134" s="35"/>
      <c r="M134" s="35"/>
    </row>
    <row r="135" spans="7:13" x14ac:dyDescent="0.3">
      <c r="G135" s="35"/>
      <c r="H135" s="35"/>
      <c r="I135" s="35"/>
      <c r="J135" s="35"/>
      <c r="K135" s="35"/>
      <c r="L135" s="35"/>
      <c r="M135" s="35"/>
    </row>
    <row r="136" spans="7:13" x14ac:dyDescent="0.3">
      <c r="G136" s="35"/>
      <c r="H136" s="35"/>
      <c r="I136" s="35"/>
      <c r="J136" s="35"/>
      <c r="K136" s="35"/>
      <c r="L136" s="35"/>
      <c r="M136" s="35"/>
    </row>
    <row r="137" spans="7:13" x14ac:dyDescent="0.3">
      <c r="G137" s="35"/>
      <c r="H137" s="35"/>
      <c r="I137" s="35"/>
      <c r="J137" s="35"/>
      <c r="K137" s="35"/>
      <c r="L137" s="35"/>
      <c r="M137" s="35"/>
    </row>
    <row r="138" spans="7:13" x14ac:dyDescent="0.3">
      <c r="G138" s="35"/>
      <c r="H138" s="35"/>
      <c r="I138" s="35"/>
      <c r="J138" s="35"/>
      <c r="K138" s="35"/>
      <c r="L138" s="35"/>
      <c r="M138" s="35"/>
    </row>
    <row r="139" spans="7:13" x14ac:dyDescent="0.3">
      <c r="G139" s="35"/>
      <c r="H139" s="35"/>
      <c r="I139" s="35"/>
      <c r="J139" s="35"/>
      <c r="K139" s="35"/>
      <c r="L139" s="35"/>
      <c r="M139" s="35"/>
    </row>
    <row r="140" spans="7:13" x14ac:dyDescent="0.3">
      <c r="G140" s="35"/>
      <c r="H140" s="35"/>
      <c r="I140" s="35"/>
      <c r="J140" s="35"/>
      <c r="K140" s="35"/>
      <c r="L140" s="35"/>
      <c r="M140" s="35"/>
    </row>
    <row r="141" spans="7:13" x14ac:dyDescent="0.3">
      <c r="G141" s="35"/>
      <c r="H141" s="35"/>
      <c r="I141" s="35"/>
      <c r="J141" s="35"/>
      <c r="K141" s="35"/>
      <c r="L141" s="35"/>
      <c r="M141" s="35"/>
    </row>
    <row r="142" spans="7:13" x14ac:dyDescent="0.3">
      <c r="G142" s="35"/>
      <c r="H142" s="35"/>
      <c r="I142" s="35"/>
      <c r="J142" s="35"/>
      <c r="K142" s="35"/>
      <c r="L142" s="35"/>
      <c r="M142" s="35"/>
    </row>
    <row r="143" spans="7:13" x14ac:dyDescent="0.3">
      <c r="G143" s="35"/>
      <c r="H143" s="35"/>
      <c r="I143" s="35"/>
      <c r="J143" s="35"/>
      <c r="K143" s="35"/>
      <c r="L143" s="35"/>
      <c r="M143" s="35"/>
    </row>
    <row r="144" spans="7:13" x14ac:dyDescent="0.3">
      <c r="G144" s="35"/>
      <c r="H144" s="35"/>
      <c r="I144" s="35"/>
      <c r="J144" s="35"/>
      <c r="K144" s="35"/>
      <c r="L144" s="35"/>
      <c r="M144" s="35"/>
    </row>
    <row r="145" spans="7:13" x14ac:dyDescent="0.3">
      <c r="G145" s="35"/>
      <c r="H145" s="35"/>
      <c r="I145" s="35"/>
      <c r="J145" s="35"/>
      <c r="K145" s="35"/>
      <c r="L145" s="35"/>
      <c r="M145" s="35"/>
    </row>
    <row r="146" spans="7:13" x14ac:dyDescent="0.3">
      <c r="G146" s="35"/>
      <c r="H146" s="35"/>
      <c r="I146" s="35"/>
      <c r="J146" s="35"/>
      <c r="K146" s="35"/>
      <c r="L146" s="35"/>
      <c r="M146" s="35"/>
    </row>
    <row r="147" spans="7:13" x14ac:dyDescent="0.3">
      <c r="G147" s="35"/>
      <c r="H147" s="35"/>
      <c r="I147" s="35"/>
      <c r="J147" s="35"/>
      <c r="K147" s="35"/>
      <c r="L147" s="35"/>
      <c r="M147" s="35"/>
    </row>
    <row r="148" spans="7:13" x14ac:dyDescent="0.3">
      <c r="G148" s="35"/>
      <c r="H148" s="35"/>
      <c r="I148" s="35"/>
      <c r="J148" s="35"/>
      <c r="K148" s="35"/>
      <c r="L148" s="35"/>
      <c r="M148" s="35"/>
    </row>
    <row r="149" spans="7:13" x14ac:dyDescent="0.3">
      <c r="G149" s="35"/>
      <c r="H149" s="35"/>
      <c r="I149" s="35"/>
      <c r="J149" s="35"/>
      <c r="K149" s="35"/>
      <c r="L149" s="35"/>
      <c r="M149" s="35"/>
    </row>
    <row r="150" spans="7:13" x14ac:dyDescent="0.3">
      <c r="G150" s="35"/>
      <c r="H150" s="35"/>
      <c r="I150" s="35"/>
      <c r="J150" s="35"/>
      <c r="K150" s="35"/>
      <c r="L150" s="35"/>
      <c r="M150" s="35"/>
    </row>
    <row r="151" spans="7:13" x14ac:dyDescent="0.3">
      <c r="G151" s="35"/>
      <c r="H151" s="35"/>
      <c r="I151" s="35"/>
      <c r="J151" s="35"/>
      <c r="K151" s="35"/>
      <c r="L151" s="35"/>
      <c r="M151" s="35"/>
    </row>
    <row r="152" spans="7:13" x14ac:dyDescent="0.3">
      <c r="G152" s="35"/>
      <c r="H152" s="35"/>
      <c r="I152" s="35"/>
      <c r="J152" s="35"/>
      <c r="K152" s="35"/>
      <c r="L152" s="35"/>
      <c r="M152" s="35"/>
    </row>
    <row r="153" spans="7:13" x14ac:dyDescent="0.3">
      <c r="G153" s="35"/>
      <c r="H153" s="35"/>
      <c r="I153" s="35"/>
      <c r="J153" s="35"/>
      <c r="K153" s="35"/>
      <c r="L153" s="35"/>
      <c r="M153" s="35"/>
    </row>
    <row r="154" spans="7:13" x14ac:dyDescent="0.3">
      <c r="G154" s="35"/>
      <c r="H154" s="35"/>
      <c r="I154" s="35"/>
      <c r="J154" s="35"/>
      <c r="K154" s="35"/>
      <c r="L154" s="35"/>
      <c r="M154" s="35"/>
    </row>
    <row r="155" spans="7:13" x14ac:dyDescent="0.3">
      <c r="G155" s="35"/>
      <c r="H155" s="35"/>
      <c r="I155" s="35"/>
      <c r="J155" s="35"/>
      <c r="K155" s="35"/>
      <c r="L155" s="35"/>
      <c r="M155" s="35"/>
    </row>
    <row r="156" spans="7:13" x14ac:dyDescent="0.3">
      <c r="G156" s="35"/>
      <c r="H156" s="35"/>
      <c r="I156" s="35"/>
      <c r="J156" s="35"/>
      <c r="K156" s="35"/>
      <c r="L156" s="35"/>
      <c r="M156" s="35"/>
    </row>
    <row r="157" spans="7:13" x14ac:dyDescent="0.3">
      <c r="G157" s="35"/>
      <c r="H157" s="35"/>
      <c r="I157" s="35"/>
      <c r="J157" s="35"/>
      <c r="K157" s="35"/>
      <c r="L157" s="35"/>
      <c r="M157" s="35"/>
    </row>
    <row r="158" spans="7:13" x14ac:dyDescent="0.3">
      <c r="G158" s="35"/>
      <c r="H158" s="35"/>
      <c r="I158" s="35"/>
      <c r="J158" s="35"/>
      <c r="K158" s="35"/>
      <c r="L158" s="35"/>
      <c r="M158" s="35"/>
    </row>
    <row r="159" spans="7:13" x14ac:dyDescent="0.3">
      <c r="G159" s="35"/>
      <c r="H159" s="35"/>
      <c r="I159" s="35"/>
      <c r="J159" s="35"/>
      <c r="K159" s="35"/>
      <c r="L159" s="35"/>
      <c r="M159" s="35"/>
    </row>
    <row r="160" spans="7:13" x14ac:dyDescent="0.3">
      <c r="G160" s="35"/>
      <c r="H160" s="35"/>
      <c r="I160" s="35"/>
      <c r="J160" s="35"/>
      <c r="K160" s="35"/>
      <c r="L160" s="35"/>
      <c r="M160" s="35"/>
    </row>
    <row r="161" spans="7:13" x14ac:dyDescent="0.3">
      <c r="G161" s="35"/>
      <c r="H161" s="35"/>
      <c r="I161" s="35"/>
      <c r="J161" s="35"/>
      <c r="K161" s="35"/>
      <c r="L161" s="35"/>
      <c r="M161" s="35"/>
    </row>
    <row r="162" spans="7:13" x14ac:dyDescent="0.3">
      <c r="G162" s="35"/>
      <c r="H162" s="35"/>
      <c r="I162" s="35"/>
      <c r="J162" s="35"/>
      <c r="K162" s="35"/>
      <c r="L162" s="35"/>
      <c r="M162" s="35"/>
    </row>
    <row r="163" spans="7:13" x14ac:dyDescent="0.3">
      <c r="G163" s="35"/>
      <c r="H163" s="35"/>
      <c r="I163" s="35"/>
      <c r="J163" s="35"/>
      <c r="K163" s="35"/>
      <c r="L163" s="35"/>
      <c r="M163" s="35"/>
    </row>
    <row r="164" spans="7:13" x14ac:dyDescent="0.3">
      <c r="G164" s="35"/>
      <c r="H164" s="35"/>
      <c r="I164" s="35"/>
      <c r="J164" s="35"/>
      <c r="K164" s="35"/>
      <c r="L164" s="35"/>
      <c r="M164" s="35"/>
    </row>
    <row r="165" spans="7:13" x14ac:dyDescent="0.3">
      <c r="G165" s="35"/>
      <c r="H165" s="35"/>
      <c r="I165" s="35"/>
      <c r="J165" s="35"/>
      <c r="K165" s="35"/>
      <c r="L165" s="35"/>
      <c r="M165" s="35"/>
    </row>
    <row r="166" spans="7:13" x14ac:dyDescent="0.3">
      <c r="G166" s="35"/>
      <c r="H166" s="35"/>
      <c r="I166" s="35"/>
      <c r="J166" s="35"/>
      <c r="K166" s="35"/>
      <c r="L166" s="35"/>
      <c r="M166" s="35"/>
    </row>
    <row r="167" spans="7:13" x14ac:dyDescent="0.3">
      <c r="G167" s="35"/>
      <c r="H167" s="35"/>
      <c r="I167" s="35"/>
      <c r="J167" s="35"/>
      <c r="K167" s="35"/>
      <c r="L167" s="35"/>
      <c r="M167" s="35"/>
    </row>
    <row r="168" spans="7:13" x14ac:dyDescent="0.3">
      <c r="G168" s="35"/>
      <c r="H168" s="35"/>
      <c r="I168" s="35"/>
      <c r="J168" s="35"/>
      <c r="K168" s="35"/>
      <c r="L168" s="35"/>
      <c r="M168" s="35"/>
    </row>
    <row r="169" spans="7:13" x14ac:dyDescent="0.3">
      <c r="G169" s="35"/>
      <c r="H169" s="35"/>
      <c r="I169" s="35"/>
      <c r="J169" s="35"/>
      <c r="K169" s="35"/>
      <c r="L169" s="35"/>
      <c r="M169" s="35"/>
    </row>
    <row r="170" spans="7:13" x14ac:dyDescent="0.3">
      <c r="G170" s="35"/>
      <c r="H170" s="35"/>
      <c r="I170" s="35"/>
      <c r="J170" s="35"/>
      <c r="K170" s="35"/>
      <c r="L170" s="35"/>
      <c r="M170" s="35"/>
    </row>
    <row r="171" spans="7:13" x14ac:dyDescent="0.3">
      <c r="G171" s="35"/>
      <c r="H171" s="35"/>
      <c r="I171" s="35"/>
      <c r="J171" s="35"/>
      <c r="K171" s="35"/>
      <c r="L171" s="35"/>
      <c r="M171" s="35"/>
    </row>
    <row r="172" spans="7:13" x14ac:dyDescent="0.3">
      <c r="G172" s="35"/>
      <c r="H172" s="35"/>
      <c r="I172" s="35"/>
      <c r="J172" s="35"/>
      <c r="K172" s="35"/>
      <c r="L172" s="35"/>
      <c r="M172" s="35"/>
    </row>
    <row r="173" spans="7:13" x14ac:dyDescent="0.3">
      <c r="G173" s="35"/>
      <c r="H173" s="35"/>
      <c r="I173" s="35"/>
      <c r="J173" s="35"/>
      <c r="K173" s="35"/>
      <c r="L173" s="35"/>
      <c r="M173" s="35"/>
    </row>
    <row r="174" spans="7:13" x14ac:dyDescent="0.3">
      <c r="G174" s="35"/>
      <c r="H174" s="35"/>
      <c r="I174" s="35"/>
      <c r="J174" s="35"/>
      <c r="K174" s="35"/>
      <c r="L174" s="35"/>
      <c r="M174" s="35"/>
    </row>
    <row r="175" spans="7:13" x14ac:dyDescent="0.3">
      <c r="G175" s="35"/>
      <c r="H175" s="35"/>
      <c r="I175" s="35"/>
      <c r="J175" s="35"/>
      <c r="K175" s="35"/>
      <c r="L175" s="35"/>
      <c r="M175" s="35"/>
    </row>
    <row r="176" spans="7:13" x14ac:dyDescent="0.3">
      <c r="G176" s="35"/>
      <c r="H176" s="35"/>
      <c r="I176" s="35"/>
      <c r="J176" s="35"/>
      <c r="K176" s="35"/>
      <c r="L176" s="35"/>
      <c r="M176" s="35"/>
    </row>
    <row r="177" spans="7:13" x14ac:dyDescent="0.3">
      <c r="G177" s="35"/>
      <c r="H177" s="35"/>
      <c r="I177" s="35"/>
      <c r="J177" s="35"/>
      <c r="K177" s="35"/>
      <c r="L177" s="35"/>
      <c r="M177" s="35"/>
    </row>
    <row r="178" spans="7:13" x14ac:dyDescent="0.3">
      <c r="G178" s="35"/>
      <c r="H178" s="35"/>
      <c r="I178" s="35"/>
      <c r="J178" s="35"/>
      <c r="K178" s="35"/>
      <c r="L178" s="35"/>
      <c r="M178" s="35"/>
    </row>
    <row r="179" spans="7:13" x14ac:dyDescent="0.3">
      <c r="G179" s="35"/>
      <c r="H179" s="35"/>
      <c r="I179" s="35"/>
      <c r="J179" s="35"/>
      <c r="K179" s="35"/>
      <c r="L179" s="35"/>
      <c r="M179" s="35"/>
    </row>
    <row r="180" spans="7:13" x14ac:dyDescent="0.3">
      <c r="G180" s="35"/>
      <c r="H180" s="35"/>
      <c r="I180" s="35"/>
      <c r="J180" s="35"/>
      <c r="K180" s="35"/>
      <c r="L180" s="35"/>
      <c r="M180" s="35"/>
    </row>
    <row r="181" spans="7:13" x14ac:dyDescent="0.3">
      <c r="G181" s="35"/>
      <c r="H181" s="35"/>
      <c r="I181" s="35"/>
      <c r="J181" s="35"/>
      <c r="K181" s="35"/>
      <c r="L181" s="35"/>
      <c r="M181" s="35"/>
    </row>
    <row r="182" spans="7:13" x14ac:dyDescent="0.3">
      <c r="G182" s="35"/>
      <c r="H182" s="35"/>
      <c r="I182" s="35"/>
      <c r="J182" s="35"/>
      <c r="K182" s="35"/>
      <c r="L182" s="35"/>
      <c r="M182" s="35"/>
    </row>
    <row r="183" spans="7:13" x14ac:dyDescent="0.3">
      <c r="G183" s="35"/>
      <c r="H183" s="35"/>
      <c r="I183" s="35"/>
      <c r="J183" s="35"/>
      <c r="K183" s="35"/>
      <c r="L183" s="35"/>
      <c r="M183" s="35"/>
    </row>
    <row r="184" spans="7:13" x14ac:dyDescent="0.3">
      <c r="G184" s="35"/>
      <c r="H184" s="35"/>
      <c r="I184" s="35"/>
      <c r="J184" s="35"/>
      <c r="K184" s="35"/>
      <c r="L184" s="35"/>
      <c r="M184" s="35"/>
    </row>
    <row r="185" spans="7:13" x14ac:dyDescent="0.3">
      <c r="G185" s="35"/>
      <c r="H185" s="35"/>
      <c r="I185" s="35"/>
      <c r="J185" s="35"/>
      <c r="K185" s="35"/>
      <c r="L185" s="35"/>
      <c r="M185" s="35"/>
    </row>
    <row r="186" spans="7:13" x14ac:dyDescent="0.3">
      <c r="G186" s="35"/>
      <c r="H186" s="35"/>
      <c r="I186" s="35"/>
      <c r="J186" s="35"/>
      <c r="K186" s="35"/>
      <c r="L186" s="35"/>
      <c r="M186" s="35"/>
    </row>
    <row r="187" spans="7:13" x14ac:dyDescent="0.3">
      <c r="G187" s="35"/>
      <c r="H187" s="35"/>
      <c r="I187" s="35"/>
      <c r="J187" s="35"/>
      <c r="K187" s="35"/>
      <c r="L187" s="35"/>
      <c r="M187" s="35"/>
    </row>
    <row r="188" spans="7:13" x14ac:dyDescent="0.3">
      <c r="G188" s="35"/>
      <c r="H188" s="35"/>
      <c r="I188" s="35"/>
      <c r="J188" s="35"/>
      <c r="K188" s="35"/>
      <c r="L188" s="35"/>
      <c r="M188" s="35"/>
    </row>
    <row r="189" spans="7:13" x14ac:dyDescent="0.3">
      <c r="G189" s="35"/>
      <c r="H189" s="35"/>
      <c r="I189" s="35"/>
      <c r="J189" s="35"/>
      <c r="K189" s="35"/>
      <c r="L189" s="35"/>
      <c r="M189" s="35"/>
    </row>
    <row r="190" spans="7:13" x14ac:dyDescent="0.3">
      <c r="G190" s="35"/>
      <c r="H190" s="35"/>
      <c r="I190" s="35"/>
      <c r="J190" s="35"/>
      <c r="K190" s="35"/>
      <c r="L190" s="35"/>
      <c r="M190" s="35"/>
    </row>
    <row r="191" spans="7:13" x14ac:dyDescent="0.3">
      <c r="G191" s="35"/>
      <c r="H191" s="35"/>
      <c r="I191" s="35"/>
      <c r="J191" s="35"/>
      <c r="K191" s="35"/>
      <c r="L191" s="35"/>
      <c r="M191" s="35"/>
    </row>
    <row r="192" spans="7:13" x14ac:dyDescent="0.3">
      <c r="G192" s="35"/>
      <c r="H192" s="35"/>
      <c r="I192" s="35"/>
      <c r="J192" s="35"/>
      <c r="K192" s="35"/>
      <c r="L192" s="35"/>
      <c r="M192" s="35"/>
    </row>
    <row r="193" spans="7:13" x14ac:dyDescent="0.3">
      <c r="G193" s="35"/>
      <c r="H193" s="35"/>
      <c r="I193" s="35"/>
      <c r="J193" s="35"/>
      <c r="K193" s="35"/>
      <c r="L193" s="35"/>
      <c r="M193" s="35"/>
    </row>
    <row r="194" spans="7:13" x14ac:dyDescent="0.3">
      <c r="G194" s="35"/>
      <c r="H194" s="35"/>
      <c r="I194" s="35"/>
      <c r="J194" s="35"/>
      <c r="K194" s="35"/>
      <c r="L194" s="35"/>
      <c r="M194" s="35"/>
    </row>
    <row r="195" spans="7:13" x14ac:dyDescent="0.3">
      <c r="G195" s="35"/>
      <c r="H195" s="35"/>
      <c r="I195" s="35"/>
      <c r="J195" s="35"/>
      <c r="K195" s="35"/>
      <c r="L195" s="35"/>
      <c r="M195" s="35"/>
    </row>
  </sheetData>
  <mergeCells count="2">
    <mergeCell ref="A6:E9"/>
    <mergeCell ref="C12:E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5ACC664CE707479D347D647C707022" ma:contentTypeVersion="1" ma:contentTypeDescription="Create a new document." ma:contentTypeScope="" ma:versionID="202a4779cef75eb636102f83afe378ce">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B84313-0152-488C-B96B-723A46510B1A}"/>
</file>

<file path=customXml/itemProps2.xml><?xml version="1.0" encoding="utf-8"?>
<ds:datastoreItem xmlns:ds="http://schemas.openxmlformats.org/officeDocument/2006/customXml" ds:itemID="{6B01D4AB-F1D9-4977-AAB4-4CAF3A66CDD2}"/>
</file>

<file path=customXml/itemProps3.xml><?xml version="1.0" encoding="utf-8"?>
<ds:datastoreItem xmlns:ds="http://schemas.openxmlformats.org/officeDocument/2006/customXml" ds:itemID="{3F017D82-E5F6-4B12-9336-0C5C5AA50C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Housing</vt:lpstr>
      <vt:lpstr>Food</vt:lpstr>
    </vt:vector>
  </TitlesOfParts>
  <Company>Propagate 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 Vizzini</dc:creator>
  <cp:lastModifiedBy>Susan Stuard</cp:lastModifiedBy>
  <cp:lastPrinted>2021-05-14T15:38:59Z</cp:lastPrinted>
  <dcterms:created xsi:type="dcterms:W3CDTF">2021-03-04T14:53:21Z</dcterms:created>
  <dcterms:modified xsi:type="dcterms:W3CDTF">2021-05-20T21:04:38Z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0x010100AC5ACC664CE707479D347D647C707022</vt:lpwstr>
  </property>
  <property fmtid="{D5CDD505-2E9C-101B-9397-08002B2CF9AE}" pid="3" name="Order">
    <vt:r8>3100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