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pagov-my.sharepoint.com/personal/clowe_pa_gov/Documents/Desktop/current work/MCPAR Reports/"/>
    </mc:Choice>
  </mc:AlternateContent>
  <xr:revisionPtr revIDLastSave="89" documentId="8_{7D71A6AB-6E21-4767-AFB4-4E8723BA5470}" xr6:coauthVersionLast="47" xr6:coauthVersionMax="47" xr10:uidLastSave="{72AC50FA-7972-4542-8BF7-7B8F12DE439A}"/>
  <workbookProtection workbookAlgorithmName="SHA-512" workbookHashValue="mW9LgE2OvZ4FvDYKtGdnsEsT/VxiimGfLmvk0JVJoGUdBF9HxnddWyjcg6lRbR+IxN1zENfUzLl64zJSAFPFew==" workbookSaltValue="zGLcPncQ4QnEFiyJkpwHGg==" workbookSpinCount="100000" lockStructure="1"/>
  <bookViews>
    <workbookView xWindow="-108" yWindow="-108" windowWidth="23256" windowHeight="12456" tabRatio="684" activeTab="6" xr2:uid="{00000000-000D-0000-FFFF-FFFF00000000}"/>
  </bookViews>
  <sheets>
    <sheet name="Instructions" sheetId="1" r:id="rId1"/>
    <sheet name="I_State&amp;Prog_Info" sheetId="2" r:id="rId2"/>
    <sheet name="II_Prog_1" sheetId="9" r:id="rId3"/>
    <sheet name="II_Prog_2" sheetId="31" r:id="rId4"/>
    <sheet name="II_Prog_3" sheetId="32" r:id="rId5"/>
    <sheet name="II_Prog_4" sheetId="33" r:id="rId6"/>
    <sheet name="II_Prog_5" sheetId="34" r:id="rId7"/>
    <sheet name="II_Prog_6" sheetId="35" r:id="rId8"/>
    <sheet name="II_Prog_7" sheetId="36" r:id="rId9"/>
    <sheet name="II_Prog_8" sheetId="37" r:id="rId10"/>
    <sheet name="II_Prog_9" sheetId="38" r:id="rId11"/>
    <sheet name="II_Prog_10" sheetId="39" r:id="rId12"/>
    <sheet name="II_Prog_11" sheetId="40" r:id="rId13"/>
    <sheet name="II_Prog_12" sheetId="41" r:id="rId14"/>
    <sheet name="II_Prog_13" sheetId="42" r:id="rId15"/>
    <sheet name="II_Prog_14" sheetId="43" r:id="rId16"/>
    <sheet name="II_Prog_15" sheetId="44" r:id="rId17"/>
    <sheet name="Set Values" sheetId="14" state="hidden" r:id="rId18"/>
  </sheets>
  <definedNames>
    <definedName name="_xlnm.Print_Area" localSheetId="1">'I_State&amp;Prog_Info'!$A$1:$S$42</definedName>
    <definedName name="_xlnm.Print_Area" localSheetId="2">II_Prog_1!$A$1:$AR$42</definedName>
    <definedName name="_xlnm.Print_Area" localSheetId="11">II_Prog_10!$A$1:$AR$42</definedName>
    <definedName name="_xlnm.Print_Area" localSheetId="12">II_Prog_11!$A$1:$AR$42</definedName>
    <definedName name="_xlnm.Print_Area" localSheetId="13">II_Prog_12!$A$1:$AR$42</definedName>
    <definedName name="_xlnm.Print_Area" localSheetId="14">II_Prog_13!$A$1:$AR$42</definedName>
    <definedName name="_xlnm.Print_Area" localSheetId="15">II_Prog_14!$A$1:$AR$42</definedName>
    <definedName name="_xlnm.Print_Area" localSheetId="16">II_Prog_15!$A$1:$AR$42</definedName>
    <definedName name="_xlnm.Print_Area" localSheetId="3">II_Prog_2!$A$1:$AR$42</definedName>
    <definedName name="_xlnm.Print_Area" localSheetId="4">II_Prog_3!$A$1:$AR$42</definedName>
    <definedName name="_xlnm.Print_Area" localSheetId="5">II_Prog_4!$A$1:$AR$42</definedName>
    <definedName name="_xlnm.Print_Area" localSheetId="6">II_Prog_5!$A$1:$AR$42</definedName>
    <definedName name="_xlnm.Print_Area" localSheetId="7">II_Prog_6!$A$1:$AR$42</definedName>
    <definedName name="_xlnm.Print_Area" localSheetId="8">II_Prog_7!$A$1:$AR$42</definedName>
    <definedName name="_xlnm.Print_Area" localSheetId="9">II_Prog_8!$A$1:$AR$42</definedName>
    <definedName name="_xlnm.Print_Area" localSheetId="10">II_Prog_9!$A$1:$AR$42</definedName>
    <definedName name="_xlnm.Print_Area" localSheetId="0">Instructions!$A$1:$C$21</definedName>
    <definedName name="TitleRegion1.A12.C14.1">Table1[[#Headers],[Tab topic:]]</definedName>
    <definedName name="TitleRegion1.A13.CZ18.13">II_Prog_11!$A$13</definedName>
    <definedName name="TitleRegion1.A13.CZ18.14">II_Prog_12!$A$13</definedName>
    <definedName name="TitleRegion1.A13.CZ18.15">II_Prog_13!$A$13</definedName>
    <definedName name="TitleRegion1.A13.CZ18.16">II_Prog_14!$A$13</definedName>
    <definedName name="TitleRegion1.A29.AR42.10">II_Prog_8!$A$29</definedName>
    <definedName name="TitleRegion1.A29.AR42.11">II_Prog_9!$A$29</definedName>
    <definedName name="TitleRegion1.A29.AR42.12">II_Prog_10!$A$29</definedName>
    <definedName name="TitleRegion1.A29.AR42.17">II_Prog_15!$A$29</definedName>
    <definedName name="TitleRegion1.A29.AR42.3">II_Prog_1!$A$29</definedName>
    <definedName name="TitleRegion1.A29.AR42.4">II_Prog_2!$A$29</definedName>
    <definedName name="TitleRegion1.A29.AR42.5">II_Prog_3!$A$29</definedName>
    <definedName name="TitleRegion1.A29.AR42.6">II_Prog_4!$A$29</definedName>
    <definedName name="TitleRegion1.A29.AR42.7">II_Prog_5!$A$29</definedName>
    <definedName name="TitleRegion1.A29.AR42.8">II_Prog_6!$A$29</definedName>
    <definedName name="TitleRegion1.A29.AR42.9">II_Prog_7!$A$29</definedName>
    <definedName name="TitleRegion1.A37.S42.2">'I_State&amp;Prog_Info'!$A$37</definedName>
    <definedName name="TitleRegion2.A14.S33.2">'I_State&amp;Prog_Info'!$A$14</definedName>
    <definedName name="TitleRegion2.A22.L25.10">II_Prog_8!$A$22</definedName>
    <definedName name="TitleRegion2.A22.L25.11">II_Prog_9!$A$22</definedName>
    <definedName name="TitleRegion2.A22.L25.12">II_Prog_10!$A$22</definedName>
    <definedName name="TitleRegion2.A22.L25.13">II_Prog_11!$A$22</definedName>
    <definedName name="TitleRegion2.A22.L25.14">II_Prog_12!$A$22</definedName>
    <definedName name="TitleRegion2.A22.L25.15">II_Prog_13!$A$22</definedName>
    <definedName name="TitleRegion2.A22.L25.16">II_Prog_14!$A$22</definedName>
    <definedName name="TitleRegion2.A22.L25.17">II_Prog_15!$A$22</definedName>
    <definedName name="TitleRegion2.A22.L25.3">II_Prog_1!$A$22</definedName>
    <definedName name="TitleRegion2.A22.L25.4">II_Prog_2!$A$22</definedName>
    <definedName name="TitleRegion2.A22.L25.5">II_Prog_3!$A$22</definedName>
    <definedName name="TitleRegion2.A22.L25.6">II_Prog_4!$A$22</definedName>
    <definedName name="TitleRegion2.A22.L25.7">II_Prog_5!$A$22</definedName>
    <definedName name="TitleRegion2.A22.L25.8">II_Prog_6!$A$22</definedName>
    <definedName name="TitleRegion2.A22.L25.9">II_Prog_7!$A$22</definedName>
    <definedName name="TitleRegion3.A13.CZ18.10">II_Prog_8!$A$13</definedName>
    <definedName name="TitleRegion3.A13.CZ18.11">II_Prog_9!$A$13</definedName>
    <definedName name="TitleRegion3.A13.CZ18.12">II_Prog_10!$A$13</definedName>
    <definedName name="TitleRegion3.A13.CZ18.17">II_Prog_15!$A$13</definedName>
    <definedName name="TitleRegion3.A13.CZ18.3">II_Prog_1!$A$13</definedName>
    <definedName name="TitleRegion3.A13.CZ18.4">II_Prog_2!$A$13</definedName>
    <definedName name="TitleRegion3.A13.CZ18.5">II_Prog_3!$A$13</definedName>
    <definedName name="TitleRegion3.A13.CZ18.6">II_Prog_4!$A$13</definedName>
    <definedName name="TitleRegion3.A13.CZ18.7">II_Prog_5!$A$13</definedName>
    <definedName name="TitleRegion3.A13.CZ18.8">II_Prog_6!$A$13</definedName>
    <definedName name="TitleRegion3.A13.CZ18.9">II_Prog_7!$A$13</definedName>
    <definedName name="TitleRegion3.A29.AR42.13">II_Prog_11!$A$29</definedName>
    <definedName name="TitleRegion3.A29.AR42.14">II_Prog_12!$A$29</definedName>
    <definedName name="TitleRegion3.A29.AR42.15">II_Prog_13!$A$29</definedName>
    <definedName name="TitleRegion3.A29.AR42.16">II_Prog_14!$A$29</definedName>
    <definedName name="TitleRegion3.A4.E10.2">'I_State&amp;Prog_Info'!$A$4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6" i="2" l="1"/>
  <c r="I29" i="37"/>
  <c r="C8" i="44" l="1"/>
  <c r="C7" i="44"/>
  <c r="C6" i="44"/>
  <c r="D6" i="44" s="1"/>
  <c r="C4" i="44"/>
  <c r="C3" i="44"/>
  <c r="AR29" i="44"/>
  <c r="AQ29" i="44"/>
  <c r="AP29" i="44"/>
  <c r="AO29" i="44"/>
  <c r="AN29" i="44"/>
  <c r="AM29" i="44"/>
  <c r="AL29" i="44"/>
  <c r="AK29" i="44"/>
  <c r="AJ29" i="44"/>
  <c r="AI29" i="44"/>
  <c r="AH29" i="44"/>
  <c r="AG29" i="44"/>
  <c r="AF29" i="44"/>
  <c r="AE29" i="44"/>
  <c r="AD29" i="44"/>
  <c r="AC29" i="44"/>
  <c r="AB29" i="44"/>
  <c r="AA29" i="44"/>
  <c r="Z29" i="44"/>
  <c r="Y29" i="44"/>
  <c r="X29" i="44"/>
  <c r="W29" i="44"/>
  <c r="V29" i="44"/>
  <c r="U29" i="44"/>
  <c r="T29" i="44"/>
  <c r="S29" i="44"/>
  <c r="R29" i="44"/>
  <c r="Q29" i="44"/>
  <c r="P29" i="44"/>
  <c r="O29" i="44"/>
  <c r="N29" i="44"/>
  <c r="M29" i="44"/>
  <c r="L29" i="44"/>
  <c r="K29" i="44"/>
  <c r="J29" i="44"/>
  <c r="I29" i="44"/>
  <c r="H29" i="44"/>
  <c r="G29" i="44"/>
  <c r="F29" i="44"/>
  <c r="E29" i="44"/>
  <c r="D2" i="44"/>
  <c r="C8" i="43"/>
  <c r="C7" i="43"/>
  <c r="C6" i="43"/>
  <c r="D6" i="43" s="1"/>
  <c r="C4" i="43"/>
  <c r="C3" i="43"/>
  <c r="AR29" i="43"/>
  <c r="AQ29" i="43"/>
  <c r="AP29" i="43"/>
  <c r="AO29" i="43"/>
  <c r="AN29" i="43"/>
  <c r="AM29" i="43"/>
  <c r="AL29" i="43"/>
  <c r="AK29" i="43"/>
  <c r="AJ29" i="43"/>
  <c r="AI29" i="43"/>
  <c r="AH29" i="43"/>
  <c r="AG29" i="43"/>
  <c r="AF29" i="43"/>
  <c r="AE29" i="43"/>
  <c r="AD29" i="43"/>
  <c r="AC29" i="43"/>
  <c r="AB29" i="43"/>
  <c r="AA29" i="43"/>
  <c r="Z29" i="43"/>
  <c r="Y29" i="43"/>
  <c r="X29" i="43"/>
  <c r="W29" i="43"/>
  <c r="V29" i="43"/>
  <c r="U29" i="43"/>
  <c r="T29" i="43"/>
  <c r="S29" i="43"/>
  <c r="R29" i="43"/>
  <c r="Q29" i="43"/>
  <c r="P29" i="43"/>
  <c r="O29" i="43"/>
  <c r="N29" i="43"/>
  <c r="M29" i="43"/>
  <c r="L29" i="43"/>
  <c r="K29" i="43"/>
  <c r="J29" i="43"/>
  <c r="I29" i="43"/>
  <c r="H29" i="43"/>
  <c r="G29" i="43"/>
  <c r="F29" i="43"/>
  <c r="E29" i="43"/>
  <c r="D2" i="43"/>
  <c r="C8" i="42"/>
  <c r="C7" i="42"/>
  <c r="C6" i="42"/>
  <c r="D6" i="42" s="1"/>
  <c r="C4" i="42"/>
  <c r="C3" i="42"/>
  <c r="AR29" i="42"/>
  <c r="AQ29" i="42"/>
  <c r="AP29" i="42"/>
  <c r="AO29" i="42"/>
  <c r="AN29" i="42"/>
  <c r="AM29" i="42"/>
  <c r="AL29" i="42"/>
  <c r="AK29" i="42"/>
  <c r="AJ29" i="42"/>
  <c r="AI29" i="42"/>
  <c r="AH29" i="42"/>
  <c r="AG29" i="42"/>
  <c r="AF29" i="42"/>
  <c r="AE29" i="42"/>
  <c r="AD29" i="42"/>
  <c r="AC29" i="42"/>
  <c r="AB29" i="42"/>
  <c r="AA29" i="42"/>
  <c r="Z29" i="42"/>
  <c r="Y29" i="42"/>
  <c r="X29" i="42"/>
  <c r="W29" i="42"/>
  <c r="V29" i="42"/>
  <c r="U29" i="42"/>
  <c r="T29" i="42"/>
  <c r="S29" i="42"/>
  <c r="R29" i="42"/>
  <c r="Q29" i="42"/>
  <c r="P29" i="42"/>
  <c r="O29" i="42"/>
  <c r="N29" i="42"/>
  <c r="M29" i="42"/>
  <c r="L29" i="42"/>
  <c r="K29" i="42"/>
  <c r="J29" i="42"/>
  <c r="I29" i="42"/>
  <c r="H29" i="42"/>
  <c r="G29" i="42"/>
  <c r="F29" i="42"/>
  <c r="E29" i="42"/>
  <c r="D2" i="42"/>
  <c r="C8" i="41"/>
  <c r="C7" i="41"/>
  <c r="C6" i="41"/>
  <c r="D6" i="41" s="1"/>
  <c r="C4" i="41"/>
  <c r="C3" i="41"/>
  <c r="AR29" i="41"/>
  <c r="AQ29" i="41"/>
  <c r="AP29" i="41"/>
  <c r="AO29" i="41"/>
  <c r="AN29" i="41"/>
  <c r="AM29" i="41"/>
  <c r="AL29" i="41"/>
  <c r="AK29" i="41"/>
  <c r="AJ29" i="41"/>
  <c r="AI29" i="41"/>
  <c r="AH29" i="41"/>
  <c r="AG29" i="41"/>
  <c r="AF29" i="41"/>
  <c r="AE29" i="41"/>
  <c r="AD29" i="41"/>
  <c r="AC29" i="41"/>
  <c r="AB29" i="41"/>
  <c r="AA29" i="41"/>
  <c r="Z29" i="41"/>
  <c r="Y29" i="41"/>
  <c r="X29" i="41"/>
  <c r="W29" i="41"/>
  <c r="V29" i="41"/>
  <c r="U29" i="41"/>
  <c r="T29" i="41"/>
  <c r="S29" i="41"/>
  <c r="R29" i="41"/>
  <c r="Q29" i="41"/>
  <c r="P29" i="41"/>
  <c r="O29" i="41"/>
  <c r="N29" i="41"/>
  <c r="M29" i="41"/>
  <c r="L29" i="41"/>
  <c r="K29" i="41"/>
  <c r="J29" i="41"/>
  <c r="I29" i="41"/>
  <c r="H29" i="41"/>
  <c r="G29" i="41"/>
  <c r="F29" i="41"/>
  <c r="E29" i="41"/>
  <c r="D2" i="41"/>
  <c r="C8" i="40"/>
  <c r="C7" i="40"/>
  <c r="C6" i="40"/>
  <c r="D6" i="40" s="1"/>
  <c r="C4" i="40"/>
  <c r="C3" i="40"/>
  <c r="AR29" i="40"/>
  <c r="AQ29" i="40"/>
  <c r="AP29" i="40"/>
  <c r="AO29" i="40"/>
  <c r="AN29" i="40"/>
  <c r="AM29" i="40"/>
  <c r="AL29" i="40"/>
  <c r="AK29" i="40"/>
  <c r="AJ29" i="40"/>
  <c r="AI29" i="40"/>
  <c r="AH29" i="40"/>
  <c r="AG29" i="40"/>
  <c r="AF29" i="40"/>
  <c r="AE29" i="40"/>
  <c r="AD29" i="40"/>
  <c r="AC29" i="40"/>
  <c r="AB29" i="40"/>
  <c r="AA29" i="40"/>
  <c r="Z29" i="40"/>
  <c r="Y29" i="40"/>
  <c r="X29" i="40"/>
  <c r="W29" i="40"/>
  <c r="V29" i="40"/>
  <c r="U29" i="40"/>
  <c r="T29" i="40"/>
  <c r="S29" i="40"/>
  <c r="R29" i="40"/>
  <c r="Q29" i="40"/>
  <c r="P29" i="40"/>
  <c r="O29" i="40"/>
  <c r="N29" i="40"/>
  <c r="M29" i="40"/>
  <c r="L29" i="40"/>
  <c r="K29" i="40"/>
  <c r="J29" i="40"/>
  <c r="I29" i="40"/>
  <c r="H29" i="40"/>
  <c r="G29" i="40"/>
  <c r="F29" i="40"/>
  <c r="E29" i="40"/>
  <c r="D2" i="40"/>
  <c r="C8" i="39"/>
  <c r="C7" i="39"/>
  <c r="C6" i="39"/>
  <c r="D6" i="39" s="1"/>
  <c r="C4" i="39"/>
  <c r="C3" i="39"/>
  <c r="AR29" i="39"/>
  <c r="AQ29" i="39"/>
  <c r="AP29" i="39"/>
  <c r="AO29" i="39"/>
  <c r="AN29" i="39"/>
  <c r="AM29" i="39"/>
  <c r="AL29" i="39"/>
  <c r="AK29" i="39"/>
  <c r="AJ29" i="39"/>
  <c r="AI29" i="39"/>
  <c r="AH29" i="39"/>
  <c r="AG29" i="39"/>
  <c r="AF29" i="39"/>
  <c r="AE29" i="39"/>
  <c r="AD29" i="39"/>
  <c r="AC29" i="39"/>
  <c r="AB29" i="39"/>
  <c r="AA29" i="39"/>
  <c r="Z29" i="39"/>
  <c r="Y29" i="39"/>
  <c r="X29" i="39"/>
  <c r="W29" i="39"/>
  <c r="V29" i="39"/>
  <c r="U29" i="39"/>
  <c r="T29" i="39"/>
  <c r="S29" i="39"/>
  <c r="R29" i="39"/>
  <c r="Q29" i="39"/>
  <c r="P29" i="39"/>
  <c r="O29" i="39"/>
  <c r="N29" i="39"/>
  <c r="M29" i="39"/>
  <c r="L29" i="39"/>
  <c r="K29" i="39"/>
  <c r="J29" i="39"/>
  <c r="I29" i="39"/>
  <c r="H29" i="39"/>
  <c r="G29" i="39"/>
  <c r="F29" i="39"/>
  <c r="E29" i="39"/>
  <c r="D2" i="39"/>
  <c r="C8" i="38"/>
  <c r="C7" i="38"/>
  <c r="C6" i="38"/>
  <c r="D6" i="38" s="1"/>
  <c r="C4" i="38"/>
  <c r="C3"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T29" i="38"/>
  <c r="S29" i="38"/>
  <c r="R29" i="38"/>
  <c r="Q29" i="38"/>
  <c r="P29" i="38"/>
  <c r="O29" i="38"/>
  <c r="N29" i="38"/>
  <c r="M29" i="38"/>
  <c r="L29" i="38"/>
  <c r="K29" i="38"/>
  <c r="J29" i="38"/>
  <c r="I29" i="38"/>
  <c r="H29" i="38"/>
  <c r="G29" i="38"/>
  <c r="F29" i="38"/>
  <c r="E29" i="38"/>
  <c r="D2" i="38"/>
  <c r="C8" i="37"/>
  <c r="C7" i="37"/>
  <c r="C6" i="37"/>
  <c r="D6" i="37" s="1"/>
  <c r="C4" i="37"/>
  <c r="C3" i="37"/>
  <c r="AR29" i="37"/>
  <c r="AQ29" i="37"/>
  <c r="AP29" i="37"/>
  <c r="AO29" i="37"/>
  <c r="AN29" i="37"/>
  <c r="AM29" i="37"/>
  <c r="AL29" i="37"/>
  <c r="AK29" i="37"/>
  <c r="AJ29" i="37"/>
  <c r="AI29" i="37"/>
  <c r="AH29" i="37"/>
  <c r="AG29" i="37"/>
  <c r="AF29" i="37"/>
  <c r="AE29" i="37"/>
  <c r="AD29" i="37"/>
  <c r="AC29" i="37"/>
  <c r="AB29" i="37"/>
  <c r="AA29" i="37"/>
  <c r="Z29" i="37"/>
  <c r="Y29" i="37"/>
  <c r="X29" i="37"/>
  <c r="W29" i="37"/>
  <c r="V29" i="37"/>
  <c r="U29" i="37"/>
  <c r="T29" i="37"/>
  <c r="S29" i="37"/>
  <c r="R29" i="37"/>
  <c r="Q29" i="37"/>
  <c r="P29" i="37"/>
  <c r="O29" i="37"/>
  <c r="N29" i="37"/>
  <c r="M29" i="37"/>
  <c r="L29" i="37"/>
  <c r="K29" i="37"/>
  <c r="J29" i="37"/>
  <c r="H29" i="37"/>
  <c r="G29" i="37"/>
  <c r="F29" i="37"/>
  <c r="E29" i="37"/>
  <c r="D2" i="37"/>
  <c r="C8" i="36"/>
  <c r="C7" i="36"/>
  <c r="C6" i="36"/>
  <c r="D6" i="36" s="1"/>
  <c r="C4" i="36"/>
  <c r="C3" i="36"/>
  <c r="AR29" i="36"/>
  <c r="AQ29" i="36"/>
  <c r="AP29" i="36"/>
  <c r="AO29" i="36"/>
  <c r="AN29" i="36"/>
  <c r="AM29" i="36"/>
  <c r="AL29" i="36"/>
  <c r="AK29" i="36"/>
  <c r="AJ29" i="36"/>
  <c r="AI29" i="36"/>
  <c r="AH29" i="36"/>
  <c r="AG29" i="36"/>
  <c r="AF29" i="36"/>
  <c r="AE29" i="36"/>
  <c r="AD29" i="36"/>
  <c r="AC29" i="36"/>
  <c r="AB29" i="36"/>
  <c r="AA29" i="36"/>
  <c r="Z29" i="36"/>
  <c r="Y29" i="36"/>
  <c r="X29" i="36"/>
  <c r="W29" i="36"/>
  <c r="V29" i="36"/>
  <c r="U29" i="36"/>
  <c r="T29" i="36"/>
  <c r="S29" i="36"/>
  <c r="R29" i="36"/>
  <c r="Q29" i="36"/>
  <c r="P29" i="36"/>
  <c r="O29" i="36"/>
  <c r="N29" i="36"/>
  <c r="M29" i="36"/>
  <c r="L29" i="36"/>
  <c r="K29" i="36"/>
  <c r="J29" i="36"/>
  <c r="I29" i="36"/>
  <c r="H29" i="36"/>
  <c r="G29" i="36"/>
  <c r="F29" i="36"/>
  <c r="E29" i="36"/>
  <c r="D2" i="36"/>
  <c r="C8" i="35"/>
  <c r="C7" i="35"/>
  <c r="C6" i="35"/>
  <c r="D6" i="35" s="1"/>
  <c r="C4" i="35"/>
  <c r="C3" i="35"/>
  <c r="AR29" i="35"/>
  <c r="AQ29" i="35"/>
  <c r="AP29" i="35"/>
  <c r="AO29" i="35"/>
  <c r="AN29" i="35"/>
  <c r="AM29" i="35"/>
  <c r="AL29" i="35"/>
  <c r="AK29" i="35"/>
  <c r="AJ29" i="35"/>
  <c r="AI29" i="35"/>
  <c r="AH29" i="35"/>
  <c r="AG29" i="35"/>
  <c r="AF29" i="35"/>
  <c r="AE29" i="35"/>
  <c r="AD29" i="35"/>
  <c r="AC29" i="35"/>
  <c r="AB29" i="35"/>
  <c r="AA29" i="35"/>
  <c r="Z29" i="35"/>
  <c r="Y29" i="35"/>
  <c r="X29" i="35"/>
  <c r="W29" i="35"/>
  <c r="V29" i="35"/>
  <c r="U29" i="35"/>
  <c r="T29" i="35"/>
  <c r="S29" i="35"/>
  <c r="R29" i="35"/>
  <c r="Q29" i="35"/>
  <c r="P29" i="35"/>
  <c r="O29" i="35"/>
  <c r="N29" i="35"/>
  <c r="M29" i="35"/>
  <c r="L29" i="35"/>
  <c r="K29" i="35"/>
  <c r="J29" i="35"/>
  <c r="I29" i="35"/>
  <c r="H29" i="35"/>
  <c r="G29" i="35"/>
  <c r="F29" i="35"/>
  <c r="E29" i="35"/>
  <c r="D2" i="35"/>
  <c r="C8" i="34"/>
  <c r="C7" i="34"/>
  <c r="C6" i="34"/>
  <c r="D6" i="34" s="1"/>
  <c r="C4" i="34"/>
  <c r="C3" i="34"/>
  <c r="AR29" i="34"/>
  <c r="AQ29" i="34"/>
  <c r="AP29" i="34"/>
  <c r="AO29" i="34"/>
  <c r="AN29" i="34"/>
  <c r="AM29" i="34"/>
  <c r="AL29" i="34"/>
  <c r="AK29" i="34"/>
  <c r="AJ29" i="34"/>
  <c r="AI29"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H29" i="34"/>
  <c r="G29" i="34"/>
  <c r="F29" i="34"/>
  <c r="E29" i="34"/>
  <c r="D2" i="34"/>
  <c r="C8" i="33"/>
  <c r="C7" i="33"/>
  <c r="C6" i="33"/>
  <c r="D6" i="33" s="1"/>
  <c r="C4" i="33"/>
  <c r="H14" i="2"/>
  <c r="C3" i="33"/>
  <c r="AR29" i="33"/>
  <c r="AQ29" i="33"/>
  <c r="AP29" i="33"/>
  <c r="AO29" i="33"/>
  <c r="AN29" i="33"/>
  <c r="AM29" i="33"/>
  <c r="AL29" i="33"/>
  <c r="AK29" i="33"/>
  <c r="AJ29" i="33"/>
  <c r="AI29" i="33"/>
  <c r="AH29" i="33"/>
  <c r="AG29" i="33"/>
  <c r="AF29" i="33"/>
  <c r="AE29" i="33"/>
  <c r="AD29" i="33"/>
  <c r="AC29" i="33"/>
  <c r="AB29" i="33"/>
  <c r="AA29" i="33"/>
  <c r="Z29" i="33"/>
  <c r="Y29" i="33"/>
  <c r="X29" i="33"/>
  <c r="W29" i="33"/>
  <c r="V29" i="33"/>
  <c r="U29" i="33"/>
  <c r="T29" i="33"/>
  <c r="S29" i="33"/>
  <c r="R29" i="33"/>
  <c r="Q29" i="33"/>
  <c r="P29" i="33"/>
  <c r="O29" i="33"/>
  <c r="N29" i="33"/>
  <c r="M29" i="33"/>
  <c r="L29" i="33"/>
  <c r="K29" i="33"/>
  <c r="J29" i="33"/>
  <c r="I29" i="33"/>
  <c r="H29" i="33"/>
  <c r="G29" i="33"/>
  <c r="F29" i="33"/>
  <c r="E29" i="33"/>
  <c r="D2" i="33"/>
  <c r="C8" i="32"/>
  <c r="C7" i="32"/>
  <c r="C6" i="32"/>
  <c r="D6" i="32" s="1"/>
  <c r="C4" i="32"/>
  <c r="C3" i="32"/>
  <c r="C3" i="31"/>
  <c r="F14" i="2"/>
  <c r="C8" i="31"/>
  <c r="C7" i="31"/>
  <c r="C6" i="31"/>
  <c r="D6" i="31" s="1"/>
  <c r="AR29" i="32"/>
  <c r="AQ29" i="32"/>
  <c r="AP29" i="32"/>
  <c r="AO29" i="32"/>
  <c r="AN29" i="32"/>
  <c r="AM29" i="32"/>
  <c r="AL29" i="32"/>
  <c r="AK29" i="32"/>
  <c r="AJ29" i="32"/>
  <c r="AI29" i="32"/>
  <c r="AH29" i="32"/>
  <c r="AG29" i="32"/>
  <c r="AF29" i="32"/>
  <c r="AE29" i="32"/>
  <c r="AD29"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 i="32"/>
  <c r="S56" i="2"/>
  <c r="R56" i="2"/>
  <c r="Q56" i="2"/>
  <c r="P56" i="2"/>
  <c r="O56" i="2"/>
  <c r="N56" i="2"/>
  <c r="M56" i="2"/>
  <c r="L56" i="2"/>
  <c r="K56" i="2"/>
  <c r="J56" i="2"/>
  <c r="I56" i="2"/>
  <c r="H56" i="2"/>
  <c r="G56" i="2"/>
  <c r="S55" i="2"/>
  <c r="R55" i="2"/>
  <c r="Q55" i="2"/>
  <c r="P55" i="2"/>
  <c r="O55" i="2"/>
  <c r="N55" i="2"/>
  <c r="M55" i="2"/>
  <c r="L55" i="2"/>
  <c r="K55" i="2"/>
  <c r="J55" i="2"/>
  <c r="I55" i="2"/>
  <c r="H55" i="2"/>
  <c r="G55" i="2"/>
  <c r="S54" i="2"/>
  <c r="R54" i="2"/>
  <c r="Q54" i="2"/>
  <c r="P54" i="2"/>
  <c r="O54" i="2"/>
  <c r="N54" i="2"/>
  <c r="M54" i="2"/>
  <c r="L54" i="2"/>
  <c r="K54" i="2"/>
  <c r="J54" i="2"/>
  <c r="I54" i="2"/>
  <c r="H54" i="2"/>
  <c r="G54" i="2"/>
  <c r="S53" i="2"/>
  <c r="R53" i="2"/>
  <c r="Q53" i="2"/>
  <c r="P53" i="2"/>
  <c r="O53" i="2"/>
  <c r="N53" i="2"/>
  <c r="M53" i="2"/>
  <c r="L53" i="2"/>
  <c r="K53" i="2"/>
  <c r="J53" i="2"/>
  <c r="I53" i="2"/>
  <c r="H53" i="2"/>
  <c r="G53" i="2"/>
  <c r="S52" i="2"/>
  <c r="R52" i="2"/>
  <c r="Q52" i="2"/>
  <c r="P52" i="2"/>
  <c r="O52" i="2"/>
  <c r="N52" i="2"/>
  <c r="M52" i="2"/>
  <c r="L52" i="2"/>
  <c r="K52" i="2"/>
  <c r="J52" i="2"/>
  <c r="I52" i="2"/>
  <c r="H52" i="2"/>
  <c r="G52" i="2"/>
  <c r="S51" i="2"/>
  <c r="R51" i="2"/>
  <c r="Q51" i="2"/>
  <c r="P51" i="2"/>
  <c r="O51" i="2"/>
  <c r="N51" i="2"/>
  <c r="M51" i="2"/>
  <c r="L51" i="2"/>
  <c r="K51" i="2"/>
  <c r="J51" i="2"/>
  <c r="I51" i="2"/>
  <c r="H51" i="2"/>
  <c r="G51" i="2"/>
  <c r="S50" i="2"/>
  <c r="R50" i="2"/>
  <c r="Q50" i="2"/>
  <c r="P50" i="2"/>
  <c r="O50" i="2"/>
  <c r="N50" i="2"/>
  <c r="M50" i="2"/>
  <c r="L50" i="2"/>
  <c r="K50" i="2"/>
  <c r="J50" i="2"/>
  <c r="I50" i="2"/>
  <c r="H50" i="2"/>
  <c r="G50" i="2"/>
  <c r="S49" i="2"/>
  <c r="R49" i="2"/>
  <c r="Q49" i="2"/>
  <c r="P49" i="2"/>
  <c r="O49" i="2"/>
  <c r="N49" i="2"/>
  <c r="M49" i="2"/>
  <c r="L49" i="2"/>
  <c r="K49" i="2"/>
  <c r="J49" i="2"/>
  <c r="I49" i="2"/>
  <c r="H49" i="2"/>
  <c r="S48" i="2"/>
  <c r="R48" i="2"/>
  <c r="Q48" i="2"/>
  <c r="P48" i="2"/>
  <c r="O48" i="2"/>
  <c r="N48" i="2"/>
  <c r="M48" i="2"/>
  <c r="L48" i="2"/>
  <c r="K48" i="2"/>
  <c r="J48" i="2"/>
  <c r="I48" i="2"/>
  <c r="H48" i="2"/>
  <c r="G48" i="2"/>
  <c r="S47" i="2"/>
  <c r="R47" i="2"/>
  <c r="Q47" i="2"/>
  <c r="P47" i="2"/>
  <c r="O47" i="2"/>
  <c r="N47" i="2"/>
  <c r="M47" i="2"/>
  <c r="L47" i="2"/>
  <c r="K47" i="2"/>
  <c r="J47" i="2"/>
  <c r="I47" i="2"/>
  <c r="H47" i="2"/>
  <c r="S46" i="2"/>
  <c r="R46" i="2"/>
  <c r="Q46" i="2"/>
  <c r="P46" i="2"/>
  <c r="O46" i="2"/>
  <c r="N46" i="2"/>
  <c r="M46" i="2"/>
  <c r="L46" i="2"/>
  <c r="K46" i="2"/>
  <c r="J46" i="2"/>
  <c r="I46" i="2"/>
  <c r="H46" i="2"/>
  <c r="G49" i="2"/>
  <c r="G47" i="2"/>
  <c r="G46" i="2"/>
  <c r="F57" i="2"/>
  <c r="F56" i="2"/>
  <c r="F55" i="2"/>
  <c r="F54" i="2"/>
  <c r="F53" i="2"/>
  <c r="F52" i="2"/>
  <c r="F51" i="2"/>
  <c r="F50" i="2"/>
  <c r="F49" i="2"/>
  <c r="F48" i="2"/>
  <c r="F47" i="2"/>
  <c r="F46" i="2"/>
  <c r="E48" i="2"/>
  <c r="C4" i="31"/>
  <c r="AR29" i="31"/>
  <c r="AQ29" i="31"/>
  <c r="AP29" i="31"/>
  <c r="AO29" i="31"/>
  <c r="AN29" i="31"/>
  <c r="AM29" i="31"/>
  <c r="AL29" i="31"/>
  <c r="AK29" i="31"/>
  <c r="AJ29" i="31"/>
  <c r="AI29" i="31"/>
  <c r="AH29" i="31"/>
  <c r="AG29" i="31"/>
  <c r="AF29" i="31"/>
  <c r="AE29" i="31"/>
  <c r="AD29" i="31"/>
  <c r="AC29" i="31"/>
  <c r="AB29" i="31"/>
  <c r="AA29" i="31"/>
  <c r="Z29" i="31"/>
  <c r="Y29" i="31"/>
  <c r="X29" i="31"/>
  <c r="W29" i="31"/>
  <c r="V29" i="31"/>
  <c r="U29" i="31"/>
  <c r="T29" i="31"/>
  <c r="S29" i="31"/>
  <c r="R29" i="31"/>
  <c r="Q29" i="31"/>
  <c r="P29" i="31"/>
  <c r="O29" i="31"/>
  <c r="N29" i="31"/>
  <c r="M29" i="31"/>
  <c r="L29" i="31"/>
  <c r="K29" i="31"/>
  <c r="J29" i="31"/>
  <c r="I29" i="31"/>
  <c r="H29" i="31"/>
  <c r="G29" i="31"/>
  <c r="F29" i="31"/>
  <c r="E29" i="31"/>
  <c r="D2" i="31"/>
  <c r="C4" i="9"/>
  <c r="C8" i="9"/>
  <c r="C7" i="9"/>
  <c r="D2" i="9" l="1"/>
  <c r="C6" i="9" l="1"/>
  <c r="D6" i="9" s="1"/>
  <c r="AR29" i="9" l="1"/>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S57" i="2" l="1"/>
  <c r="R57" i="2"/>
  <c r="Q57" i="2"/>
  <c r="P57" i="2"/>
  <c r="O57" i="2"/>
  <c r="N57" i="2"/>
  <c r="M57" i="2"/>
  <c r="L57" i="2"/>
  <c r="K57" i="2"/>
  <c r="J57" i="2"/>
  <c r="I57" i="2"/>
  <c r="H57" i="2"/>
  <c r="G57" i="2"/>
  <c r="E57" i="2"/>
  <c r="E56" i="2" l="1"/>
  <c r="E55" i="2"/>
  <c r="E54" i="2"/>
  <c r="E53" i="2"/>
  <c r="E51" i="2"/>
  <c r="E52" i="2"/>
  <c r="E50" i="2"/>
  <c r="E49" i="2"/>
  <c r="E47" i="2"/>
  <c r="G58" i="2" l="1"/>
  <c r="G59" i="2" s="1"/>
  <c r="C5" i="32" s="1"/>
  <c r="E58" i="2"/>
  <c r="E59" i="2" s="1"/>
  <c r="C5" i="9" l="1"/>
  <c r="Q58" i="2"/>
  <c r="Q59" i="2" s="1"/>
  <c r="C5" i="42" s="1"/>
  <c r="K58" i="2"/>
  <c r="K59" i="2" s="1"/>
  <c r="C5" i="36" s="1"/>
  <c r="I58" i="2"/>
  <c r="I59" i="2" s="1"/>
  <c r="C5" i="34" s="1"/>
  <c r="H58" i="2"/>
  <c r="H59" i="2" s="1"/>
  <c r="C5" i="33" s="1"/>
  <c r="P58" i="2"/>
  <c r="P59" i="2" s="1"/>
  <c r="C5" i="41" s="1"/>
  <c r="R58" i="2"/>
  <c r="R59" i="2" s="1"/>
  <c r="C5" i="43" s="1"/>
  <c r="S58" i="2"/>
  <c r="S59" i="2" s="1"/>
  <c r="C5" i="44" s="1"/>
  <c r="M58" i="2"/>
  <c r="M59" i="2" s="1"/>
  <c r="C5" i="38" s="1"/>
  <c r="J58" i="2"/>
  <c r="J59" i="2" s="1"/>
  <c r="C5" i="35" s="1"/>
  <c r="L58" i="2"/>
  <c r="L59" i="2" s="1"/>
  <c r="C5" i="37" s="1"/>
  <c r="F58" i="2"/>
  <c r="F59" i="2" s="1"/>
  <c r="C5" i="31" s="1"/>
  <c r="N58" i="2"/>
  <c r="N59" i="2" s="1"/>
  <c r="C5" i="39" s="1"/>
  <c r="O58" i="2"/>
  <c r="O59" i="2" s="1"/>
  <c r="C5" i="40" s="1"/>
  <c r="S37" i="2"/>
  <c r="R37" i="2"/>
  <c r="Q37" i="2"/>
  <c r="P37" i="2"/>
  <c r="O37" i="2"/>
  <c r="N37" i="2"/>
  <c r="M37" i="2"/>
  <c r="L37" i="2"/>
  <c r="K37" i="2"/>
  <c r="J37" i="2"/>
  <c r="I37" i="2"/>
  <c r="H37" i="2"/>
  <c r="G37" i="2"/>
  <c r="F37" i="2"/>
  <c r="E37" i="2"/>
  <c r="C3" i="9" l="1"/>
  <c r="S14" i="2" l="1"/>
  <c r="R14" i="2"/>
  <c r="Q14" i="2"/>
  <c r="P14" i="2"/>
  <c r="O14" i="2"/>
  <c r="N14" i="2"/>
  <c r="M14" i="2"/>
  <c r="L14" i="2"/>
  <c r="K14" i="2"/>
  <c r="J14" i="2"/>
  <c r="I14" i="2"/>
  <c r="G14" i="2"/>
  <c r="E14" i="2"/>
  <c r="E4" i="2"/>
</calcChain>
</file>

<file path=xl/sharedStrings.xml><?xml version="1.0" encoding="utf-8"?>
<sst xmlns="http://schemas.openxmlformats.org/spreadsheetml/2006/main" count="3974" uniqueCount="492">
  <si>
    <t>#</t>
  </si>
  <si>
    <t>Item</t>
  </si>
  <si>
    <t>Free text</t>
  </si>
  <si>
    <t>Enter the date on which this document is being submitted to CMS.</t>
  </si>
  <si>
    <t>Instructions</t>
  </si>
  <si>
    <t>Item Instructions</t>
  </si>
  <si>
    <t>State or territory</t>
  </si>
  <si>
    <t>Date of report submission</t>
  </si>
  <si>
    <t>Plan name</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</si>
  <si>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</si>
  <si>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</si>
  <si>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</si>
  <si>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</si>
  <si>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</si>
  <si>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</si>
  <si>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</si>
  <si>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</si>
  <si>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</si>
  <si>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</si>
  <si>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</si>
  <si>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</si>
  <si>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</si>
  <si>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</si>
  <si>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</si>
  <si>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</si>
  <si>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</si>
  <si>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</si>
  <si>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</si>
  <si>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</si>
  <si>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</si>
  <si>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</si>
  <si>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</si>
  <si>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</si>
  <si>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</si>
  <si>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</si>
  <si>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</si>
  <si>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</si>
  <si>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</si>
  <si>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</si>
  <si>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</si>
  <si>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</si>
  <si>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</si>
  <si>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</si>
  <si>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</si>
  <si>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</si>
  <si>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</si>
  <si>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</si>
  <si>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</si>
  <si>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</si>
  <si>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</si>
  <si>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</si>
  <si>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</si>
  <si>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</si>
  <si>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</si>
  <si>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</si>
  <si>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</si>
  <si>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</si>
  <si>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</si>
  <si>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</si>
  <si>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Organization</t>
  </si>
  <si>
    <t>Contact name</t>
  </si>
  <si>
    <t>Contact email address</t>
  </si>
  <si>
    <t>Plan Provider Roster Review</t>
  </si>
  <si>
    <t>EVV Data Analysis</t>
  </si>
  <si>
    <t>Review of Grievances Related to Access</t>
  </si>
  <si>
    <t>Analysis methods</t>
  </si>
  <si>
    <t>Geomapping</t>
  </si>
  <si>
    <t>Encounter Data Analysis</t>
  </si>
  <si>
    <t>Other (Specify)</t>
  </si>
  <si>
    <t>Data Format</t>
  </si>
  <si>
    <t>Inputting information</t>
  </si>
  <si>
    <t>Enter the name of the individual(s) filling out this document.</t>
  </si>
  <si>
    <t>Enter the email address(es) of the individual(s) filling out this document.</t>
  </si>
  <si>
    <t>Reporting period start date</t>
  </si>
  <si>
    <t>Reporting period end date</t>
  </si>
  <si>
    <t>Date (MM/DD/YYYY)</t>
  </si>
  <si>
    <t>LTSS</t>
  </si>
  <si>
    <t>Secret Shopper Calls: Network Participation</t>
  </si>
  <si>
    <t>Secret Shopper Calls: Appointment Availability</t>
  </si>
  <si>
    <t>Adult primary care</t>
  </si>
  <si>
    <t>Pediatric primary care</t>
  </si>
  <si>
    <t>Adult behavioral health</t>
  </si>
  <si>
    <t>Pediatric behavioral health</t>
  </si>
  <si>
    <t>Adult specialist</t>
  </si>
  <si>
    <t>Pediatric specialist</t>
  </si>
  <si>
    <t>Hospital</t>
  </si>
  <si>
    <t>Pharmacy</t>
  </si>
  <si>
    <t>Pediatric dental</t>
  </si>
  <si>
    <t>OB/GYN</t>
  </si>
  <si>
    <t>Plan type included in program</t>
  </si>
  <si>
    <t>Provider type</t>
  </si>
  <si>
    <t xml:space="preserve">Applicable region(s) </t>
  </si>
  <si>
    <t>Population</t>
  </si>
  <si>
    <t>Standard type</t>
  </si>
  <si>
    <t>Standard 1</t>
  </si>
  <si>
    <t>Standard 2</t>
  </si>
  <si>
    <t>Standard 3</t>
  </si>
  <si>
    <t>Standard 4</t>
  </si>
  <si>
    <t>Standard 5</t>
  </si>
  <si>
    <t>Standard 6</t>
  </si>
  <si>
    <t>Standard 7</t>
  </si>
  <si>
    <t>Standard 8</t>
  </si>
  <si>
    <t>Standard 9</t>
  </si>
  <si>
    <t>Standard 10</t>
  </si>
  <si>
    <t>Standard 11</t>
  </si>
  <si>
    <t>Standard 12</t>
  </si>
  <si>
    <t>Standard 13</t>
  </si>
  <si>
    <t>Standard 14</t>
  </si>
  <si>
    <t>Standard 15</t>
  </si>
  <si>
    <t>Standard 16</t>
  </si>
  <si>
    <t>Standard 17</t>
  </si>
  <si>
    <t>Standard 18</t>
  </si>
  <si>
    <t>Standard 19</t>
  </si>
  <si>
    <t>Standard 20</t>
  </si>
  <si>
    <t>Standard 21</t>
  </si>
  <si>
    <t>Standard 22</t>
  </si>
  <si>
    <t>Standard 23</t>
  </si>
  <si>
    <t>Standard 24</t>
  </si>
  <si>
    <t>Standard 25</t>
  </si>
  <si>
    <t>Standard 26</t>
  </si>
  <si>
    <t>Standard 27</t>
  </si>
  <si>
    <t>Standard 28</t>
  </si>
  <si>
    <t>Standard 29</t>
  </si>
  <si>
    <t>Standard 30</t>
  </si>
  <si>
    <t>Standard 31</t>
  </si>
  <si>
    <t>Standard 32</t>
  </si>
  <si>
    <t>Standard 33</t>
  </si>
  <si>
    <t>Standard 34</t>
  </si>
  <si>
    <t>Standard 35</t>
  </si>
  <si>
    <t>Standard 36</t>
  </si>
  <si>
    <t>Standard 37</t>
  </si>
  <si>
    <t>Standard 38</t>
  </si>
  <si>
    <t>Standard 39</t>
  </si>
  <si>
    <t>Standard 40</t>
  </si>
  <si>
    <t>Describe the standard (for example, 60 miles maximum distance to travel to an appointment).</t>
  </si>
  <si>
    <t>Enter the provider type that the standard applies to.</t>
  </si>
  <si>
    <t xml:space="preserve">Enter the population that the standard applies to. </t>
  </si>
  <si>
    <t>Standard 41</t>
  </si>
  <si>
    <t>Standard 42</t>
  </si>
  <si>
    <t>Standard 43</t>
  </si>
  <si>
    <t>Standard 44</t>
  </si>
  <si>
    <t>Standard 45</t>
  </si>
  <si>
    <t>Standard 46</t>
  </si>
  <si>
    <t>Standard 47</t>
  </si>
  <si>
    <t>Standard 48</t>
  </si>
  <si>
    <t>Standard 49</t>
  </si>
  <si>
    <t>Standard 50</t>
  </si>
  <si>
    <t>Standard 51</t>
  </si>
  <si>
    <t>Standard 52</t>
  </si>
  <si>
    <t>Standard 53</t>
  </si>
  <si>
    <t>Standard 54</t>
  </si>
  <si>
    <t>Standard 55</t>
  </si>
  <si>
    <t>Standard 56</t>
  </si>
  <si>
    <t>Standard 57</t>
  </si>
  <si>
    <t>Standard 58</t>
  </si>
  <si>
    <t>Standard 59</t>
  </si>
  <si>
    <t>Standard 60</t>
  </si>
  <si>
    <t>Standard 61</t>
  </si>
  <si>
    <t>Standard 62</t>
  </si>
  <si>
    <t>Standard 63</t>
  </si>
  <si>
    <t>Standard 64</t>
  </si>
  <si>
    <t>Standard 65</t>
  </si>
  <si>
    <t>Standard 66</t>
  </si>
  <si>
    <t>Standard 67</t>
  </si>
  <si>
    <t>Standard 68</t>
  </si>
  <si>
    <t>Standard 69</t>
  </si>
  <si>
    <t>Standard 70</t>
  </si>
  <si>
    <t>Standard 71</t>
  </si>
  <si>
    <t>Standard 72</t>
  </si>
  <si>
    <t>Standard 73</t>
  </si>
  <si>
    <t>Standard 74</t>
  </si>
  <si>
    <t>Standard 75</t>
  </si>
  <si>
    <t>Standard 76</t>
  </si>
  <si>
    <t>Standard 77</t>
  </si>
  <si>
    <t>Standard 78</t>
  </si>
  <si>
    <t>Standard 79</t>
  </si>
  <si>
    <t>Standard 80</t>
  </si>
  <si>
    <t>Standard 81</t>
  </si>
  <si>
    <t>Standard 82</t>
  </si>
  <si>
    <t>Standard 83</t>
  </si>
  <si>
    <t>Standard 84</t>
  </si>
  <si>
    <t>Standard 85</t>
  </si>
  <si>
    <t>Standard 86</t>
  </si>
  <si>
    <t>Standard 87</t>
  </si>
  <si>
    <t>Standard 88</t>
  </si>
  <si>
    <t>Standard 89</t>
  </si>
  <si>
    <t>Standard 90</t>
  </si>
  <si>
    <t>Standard 91</t>
  </si>
  <si>
    <t>Standard 92</t>
  </si>
  <si>
    <t>Standard 93</t>
  </si>
  <si>
    <t>Standard 94</t>
  </si>
  <si>
    <t>Standard 95</t>
  </si>
  <si>
    <t>Standard 96</t>
  </si>
  <si>
    <t>Standard 97</t>
  </si>
  <si>
    <t>Standard 98</t>
  </si>
  <si>
    <t>Standard 99</t>
  </si>
  <si>
    <t>Standard 100</t>
  </si>
  <si>
    <t>Maximum time to travel</t>
  </si>
  <si>
    <t>Urban</t>
  </si>
  <si>
    <t xml:space="preserve">Adult </t>
  </si>
  <si>
    <t>Maximum distance to travel</t>
  </si>
  <si>
    <t>Rural</t>
  </si>
  <si>
    <t>Pediatric</t>
  </si>
  <si>
    <t>Monthly</t>
  </si>
  <si>
    <t>Weekly</t>
  </si>
  <si>
    <t>Maximum time or distance</t>
  </si>
  <si>
    <t>Adult and pediatric</t>
  </si>
  <si>
    <t>Quarterly</t>
  </si>
  <si>
    <t>Bi-weekly</t>
  </si>
  <si>
    <t>Ease of getting an appointment timely</t>
  </si>
  <si>
    <t>MLTSS</t>
  </si>
  <si>
    <t>Other (free text, specify)</t>
  </si>
  <si>
    <t>Appointment wait time</t>
  </si>
  <si>
    <t>Hours of operation</t>
  </si>
  <si>
    <t>Provider to enrollee ratios</t>
  </si>
  <si>
    <t>Service fulfillment</t>
  </si>
  <si>
    <t>Enter the region that the standard applies to.</t>
  </si>
  <si>
    <t xml:space="preserve">Frequency of analysis </t>
  </si>
  <si>
    <t>Drop down values</t>
  </si>
  <si>
    <t>Frequency</t>
  </si>
  <si>
    <t>Bi-monthly</t>
  </si>
  <si>
    <t>Semi-annually</t>
  </si>
  <si>
    <t>Standard description</t>
  </si>
  <si>
    <t>Enter the standard type for each standard used in the program.</t>
  </si>
  <si>
    <t>Enter the state or territory represented in this document.</t>
  </si>
  <si>
    <t>Applicable region(s)</t>
  </si>
  <si>
    <t>Program name</t>
  </si>
  <si>
    <t xml:space="preserve">(none) </t>
  </si>
  <si>
    <t>(header/blank cell)</t>
  </si>
  <si>
    <t xml:space="preserve">Input state-level data in this column </t>
  </si>
  <si>
    <t xml:space="preserve">State </t>
  </si>
  <si>
    <t>Dist. of Col.</t>
  </si>
  <si>
    <t>Set values (select one)</t>
  </si>
  <si>
    <t>Input program-level data in these column unless specified in the item instructions &gt;&gt;</t>
  </si>
  <si>
    <t>C. Plan-level compliance data</t>
  </si>
  <si>
    <t>Monitoring methods</t>
  </si>
  <si>
    <t xml:space="preserve">Program summary </t>
  </si>
  <si>
    <t>II. Program-level standards, monitoring methods, and plan compliance</t>
  </si>
  <si>
    <t xml:space="preserve">The formulas below are used to populate the service menu on each program tab: </t>
  </si>
  <si>
    <t>ID selected services:</t>
  </si>
  <si>
    <t xml:space="preserve">Join: </t>
  </si>
  <si>
    <t>Remove commas:</t>
  </si>
  <si>
    <t>A. Access and network adequacy standards required for plans participating in the program</t>
  </si>
  <si>
    <t>Secret Shopper: Network Participation</t>
  </si>
  <si>
    <t>Secret Shopper: Appointment Availability</t>
  </si>
  <si>
    <t xml:space="preserve">Assurance of plan compliance </t>
  </si>
  <si>
    <t>Tab topic:</t>
  </si>
  <si>
    <t>I_State&amp;Prog_Info</t>
  </si>
  <si>
    <t>II_Prog_X</t>
  </si>
  <si>
    <t>Number of tabs available:</t>
  </si>
  <si>
    <t>Tab name:</t>
  </si>
  <si>
    <t>I. State and program information</t>
  </si>
  <si>
    <t>I.A.1</t>
  </si>
  <si>
    <t>I.A.2</t>
  </si>
  <si>
    <t>I.A.3</t>
  </si>
  <si>
    <t>I.A.4</t>
  </si>
  <si>
    <t>I.B.1</t>
  </si>
  <si>
    <t>I.B.3.a</t>
  </si>
  <si>
    <t>I.B.3.b</t>
  </si>
  <si>
    <t>I.B.3.c</t>
  </si>
  <si>
    <t>I.B.3.d</t>
  </si>
  <si>
    <t>I.B.3.e</t>
  </si>
  <si>
    <t>I.B.3.f</t>
  </si>
  <si>
    <t>I.B.3.g</t>
  </si>
  <si>
    <t>I.B.3.h</t>
  </si>
  <si>
    <t>I.B.3.i</t>
  </si>
  <si>
    <t>I.B.3.j</t>
  </si>
  <si>
    <t>I.B.3.k</t>
  </si>
  <si>
    <t>I.B.3.l</t>
  </si>
  <si>
    <t>I.C.1</t>
  </si>
  <si>
    <t>I.C.2</t>
  </si>
  <si>
    <t>Separate analysis document</t>
  </si>
  <si>
    <t>Separate results document</t>
  </si>
  <si>
    <t>II.A.1</t>
  </si>
  <si>
    <t>II.A.2</t>
  </si>
  <si>
    <t>II.A.3</t>
  </si>
  <si>
    <t>II.A.4</t>
  </si>
  <si>
    <t>II.A.5</t>
  </si>
  <si>
    <t>Yes, compliance results are contained in a separate document</t>
  </si>
  <si>
    <t>No, compliance results are not contained in a separate document</t>
  </si>
  <si>
    <t>II.B.1</t>
  </si>
  <si>
    <t>II.B.2</t>
  </si>
  <si>
    <t>II.B.3</t>
  </si>
  <si>
    <t>II.C.2.a</t>
  </si>
  <si>
    <t>II.C.2.b</t>
  </si>
  <si>
    <t>II.C.2.c</t>
  </si>
  <si>
    <t>II.C.3.a</t>
  </si>
  <si>
    <t>II.C.3.b</t>
  </si>
  <si>
    <t>II.C.3.c</t>
  </si>
  <si>
    <t>Set values (select one) or use free text for "other" response</t>
  </si>
  <si>
    <t>B. Analyses that the state uses to monitor compliance with access and network adequacy standards reported in Section A</t>
  </si>
  <si>
    <t>Services</t>
  </si>
  <si>
    <t>Covered</t>
  </si>
  <si>
    <t>Not covered</t>
  </si>
  <si>
    <r>
      <t>I. State and program</t>
    </r>
    <r>
      <rPr>
        <sz val="11"/>
        <rFont val="Arial"/>
        <family val="2"/>
      </rPr>
      <t>-level</t>
    </r>
    <r>
      <rPr>
        <sz val="11"/>
        <color theme="1"/>
        <rFont val="Arial"/>
        <family val="2"/>
      </rPr>
      <t xml:space="preserve"> information</t>
    </r>
  </si>
  <si>
    <r>
      <t>II. Program-level standards, monitoring methods, and pl</t>
    </r>
    <r>
      <rPr>
        <sz val="11"/>
        <rFont val="Arial"/>
        <family val="2"/>
      </rPr>
      <t xml:space="preserve">an-level </t>
    </r>
    <r>
      <rPr>
        <sz val="11"/>
        <color theme="1"/>
        <rFont val="Arial"/>
        <family val="2"/>
      </rPr>
      <t>compliance</t>
    </r>
  </si>
  <si>
    <t>Statutory authority</t>
  </si>
  <si>
    <t xml:space="preserve">Indicate whether the program covers pediatric primary care providers. </t>
  </si>
  <si>
    <t xml:space="preserve">Indicate whether the program covers Ob/Gyn providers. </t>
  </si>
  <si>
    <t xml:space="preserve">Indicate whether the program covers adult behavioral health providers. </t>
  </si>
  <si>
    <t xml:space="preserve">Indicate whether the program covers pediatric behavioral health providers. </t>
  </si>
  <si>
    <t xml:space="preserve">Indicate whether the program covers adult specialist providers. </t>
  </si>
  <si>
    <t xml:space="preserve">Indicate whether the program covers pediatric specialist providers. </t>
  </si>
  <si>
    <t xml:space="preserve">Indicate whether the program covers hospital providers. </t>
  </si>
  <si>
    <t xml:space="preserve">Indicate whether the program covers pharmacy providers. </t>
  </si>
  <si>
    <t xml:space="preserve">Indicate whether the program covers pediatric dental providers. </t>
  </si>
  <si>
    <t xml:space="preserve">Indicate whether the program covers long-term services and supports (LTSS) providers.  </t>
  </si>
  <si>
    <t>Reporting scenario</t>
  </si>
  <si>
    <t>Scenario 1: New contract</t>
  </si>
  <si>
    <t xml:space="preserve">Set values (select one) </t>
  </si>
  <si>
    <t>Used for all plans</t>
  </si>
  <si>
    <t>Not used for any plans</t>
  </si>
  <si>
    <t>Scenario 2: Annual report</t>
  </si>
  <si>
    <t>Indicate whether the program covers adult primary care providers.</t>
  </si>
  <si>
    <t>Other (optional field for the state)</t>
  </si>
  <si>
    <t>Free text (optional field for the state)</t>
  </si>
  <si>
    <t>Analysis and results in separate documents</t>
  </si>
  <si>
    <t>Plan type included in program contracts</t>
  </si>
  <si>
    <t>Provider types covered in program contracts</t>
  </si>
  <si>
    <t>Analysis and results in separate document</t>
  </si>
  <si>
    <t>Provider type covered by standard</t>
  </si>
  <si>
    <t>Population covered by standard</t>
  </si>
  <si>
    <t xml:space="preserve">States should use this section of the tab to report each standard included in managed care program contracts; report each unique standard in columns E - CZ. 
</t>
  </si>
  <si>
    <t xml:space="preserve">Plan-specific analysis </t>
  </si>
  <si>
    <t>Suburban</t>
  </si>
  <si>
    <t>Frontier</t>
  </si>
  <si>
    <t>Statewide</t>
  </si>
  <si>
    <t xml:space="preserve">For each program, enter the start date of the reporting period for the analysis and compliance information entered into this report. </t>
  </si>
  <si>
    <t>Used for some but not all plans</t>
  </si>
  <si>
    <t>A. State information and reporting scenario</t>
  </si>
  <si>
    <t>I.A.5</t>
  </si>
  <si>
    <t>B. Program information</t>
  </si>
  <si>
    <t>I.B.2</t>
  </si>
  <si>
    <t>I.B.3</t>
  </si>
  <si>
    <t>I.B.4</t>
  </si>
  <si>
    <t>I.B.5</t>
  </si>
  <si>
    <t>I.B.6.a</t>
  </si>
  <si>
    <t>I.B.6.b</t>
  </si>
  <si>
    <t>I.B.6.c</t>
  </si>
  <si>
    <t>I.B.6.d</t>
  </si>
  <si>
    <t>I.B.6.e</t>
  </si>
  <si>
    <t>I.B.6.f</t>
  </si>
  <si>
    <t>I.B.6.g</t>
  </si>
  <si>
    <t>I.B.6.h</t>
  </si>
  <si>
    <t>I.B.6.i</t>
  </si>
  <si>
    <t>I.B.6.j</t>
  </si>
  <si>
    <t>I.B.6.k</t>
  </si>
  <si>
    <t>I.B.6.l</t>
  </si>
  <si>
    <t>C. Separate analysis and results documents</t>
  </si>
  <si>
    <t>If the state indicated in item II.B.2 that it uses an analysis method for some but not all plans in the program, identify the subset of plans for which the method is used. Write the name of the plan(s) under the column corresponding with the type of analysis. If the state indicated in item II.B.2 that it uses the method on all or none of the plans in the program, write "N/A."</t>
  </si>
  <si>
    <t>Indicate (1) any notes for items I.B.6.a - k and/or (2) other provider types relevant to the state's network adequacy standards (42 C.F.R. § 438.68) or availability standards (42 C.F.R. § 438.206) covered under the program not listed in items I.B.6.a - k.</t>
  </si>
  <si>
    <t xml:space="preserve">States should use this section of the tab to report on the analyses that the state uses to assess plan compliance with the state's 42 C.F.R. § 438.68 and 42 C.F.R. § 438.206 standards; report on each analysis in columns E - L. </t>
  </si>
  <si>
    <t>For each analysis method in columns E-L, indicate whether the state uses the method to analyze plan compliance with 42 C.F.R. § 438.68 and/or 42 C.F.R. § 438.206 for all, some, or none of the plans in the program being reported on in this tab. If the state uses other methods, please explain them in column L. If the state enters 'Used for some but not all plans' for any method, report the plans for which it uses the method in II.B.3.</t>
  </si>
  <si>
    <t>Assurance of plan compliance with 42 C.F.R. § 438.68</t>
  </si>
  <si>
    <t>Description of results: 42 C.F.R. § 438.68</t>
  </si>
  <si>
    <t>Assurance of compliance with 42 C.F.R. § 438.206</t>
  </si>
  <si>
    <t>Description of results: 42 C.F.R. § 438.206</t>
  </si>
  <si>
    <t xml:space="preserve">States should use this section of the tab to report on plan compliance with the state's 42 C.F.R. § 438.68 and 42 C.F.R. § 438.206 standards; report on each plan in columns E - AR. </t>
  </si>
  <si>
    <t>I.A.6</t>
  </si>
  <si>
    <t>Yes, the plan complies based on all analyses</t>
  </si>
  <si>
    <t xml:space="preserve">No, the plan does not comply based on all analyses </t>
  </si>
  <si>
    <t>II.C.2.d</t>
  </si>
  <si>
    <t>II.C.1.a</t>
  </si>
  <si>
    <t>Describe any network adequacy standard exceptions that the state has granted to the plan under 42 C.F.R. § 438.68(d). If there are no exceptions, write "None."</t>
  </si>
  <si>
    <t>Name of analysis and results documents</t>
  </si>
  <si>
    <t>Date of analysis and results documents</t>
  </si>
  <si>
    <t>Page/section references in analysis and results documents</t>
  </si>
  <si>
    <t>I.C.3</t>
  </si>
  <si>
    <t>I.C.4</t>
  </si>
  <si>
    <t>Exceptions granted under 42 C.F.R. § 438.68(d)</t>
  </si>
  <si>
    <t xml:space="preserve">Describe the results of each of the analyses (including dates of the analyses) that support the assurance above of the plan's compliance with the state's 42 C.F.R. § 438.68 standards. In the description of results, please address the standards that apply to the plan and each of the analyses that the state used to assess plan compliance with those standards. </t>
  </si>
  <si>
    <t>Describe the results of each of the analyses (including dates of the analyses) that support the assurance above of the plan's compliance with the state's 42 C.F.R. § 438.206 standards. In the description of results, please address the standards that apply to the plan and each of the analyses that the state used to assess plan compliance with those standards.</t>
  </si>
  <si>
    <t>Scenario 3: Significant change - services</t>
  </si>
  <si>
    <t>Scenario 3: Significant change - benefits</t>
  </si>
  <si>
    <t>Scenario 3: Significant change - geographic service area</t>
  </si>
  <si>
    <t>Scenario 3: Significant change - composition of provider network</t>
  </si>
  <si>
    <t>Scenario 3: Significant change - payments to provider network</t>
  </si>
  <si>
    <t>Scenario 3: Significant change - enrollment of new population</t>
  </si>
  <si>
    <t xml:space="preserve">Reporting scenario - other </t>
  </si>
  <si>
    <t>II.C.2.e</t>
  </si>
  <si>
    <t>II.C.3.d</t>
  </si>
  <si>
    <t>For each program, enter the end date of the reporting period for the analysis and compliance information entered into this report.</t>
  </si>
  <si>
    <t>Reassessment for plan deficiencies: 42 C.F.R. § 438.68</t>
  </si>
  <si>
    <t>Indicate whether the state assures that the plan complies with the state's availability of services standards under 42 C.F.R. § 438.206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438.206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438.206 standards in at least one of those analyses, enter 'no, the plan does not comply based on all analyses.'</t>
  </si>
  <si>
    <t>Reassessment for plan deficiencies: 42 C.F.R. § 438.206</t>
  </si>
  <si>
    <t>Indicate whether the state assures that the plan complies with the state's network adequacy standards under 42 C.F.R. § 438.68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438.68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438.68 standards in at least one of those analyses, enter 'no, the plan does not comply based on all analyses.'</t>
  </si>
  <si>
    <t>Indicate how frequently the state analyzes plan compliance with 42 C.F.R. § 438.68 and/or 42 C.F.R. § 438.206 for the program being reported on in this tab using the methods listed in columns E-L. If the state does not use the method, select "Not used for any plans".</t>
  </si>
  <si>
    <t>If the state is submitting this form to CMS for any reason other than those specified in I.A.5, explain the reason.</t>
  </si>
  <si>
    <t>II.C.2.f</t>
  </si>
  <si>
    <t>Plan deficiencies: 42 C.F.R. § 438.68 (Part 1)</t>
  </si>
  <si>
    <t>Plan deficiencies: 42 C.F.R. § 438.68 (Part 2)</t>
  </si>
  <si>
    <t>II.C.3.e</t>
  </si>
  <si>
    <t>Plan deficiencies: 42 C.F.R. § 438.206 (Part 1)</t>
  </si>
  <si>
    <t>Plan deficiencies: 42 C.F.R. § 438.206 (Part 2)</t>
  </si>
  <si>
    <t>Minimum # of network providers</t>
  </si>
  <si>
    <t>In columns E - AR, enter the names of the plans that contract with the state for the managed care program identified above.</t>
  </si>
  <si>
    <t>Consistent with the Managed Care Program Annual Report (MCPAR) required by 42 C.F.R. § 438.66(e), this report defines a program as having a specified set of benefits, eligibility criteria, and capitation rates that are articulated in a contract between the state and managed care plans.</t>
  </si>
  <si>
    <t>Enter the scenario under which the state is submitting this form to CMS. Under 42 C.F.R. § 438.207(c) - (d), the state must submit an assurance of compliance after reviewing documentation submitted by a plan under the following three scenarios:
- Scenario 1: At the time the plan enters into a contract with the state;
- Scenario 2: On an annual basis;
- Scenario 3: Any time there has been a significant change (as defined by the state) in the plan's operations that would affect its adequacy of capacity and services, including (1) changes in the plan's services, benefits, geographic service area, composition of or payments to its provider network, or (2) enrollment of a new population in the plan.
As described in the instructions tab, states should complete one (1) form with information for applicable managed care plans and programs. For example, if the state submits this form under scenario 1 above, the state should submit this form only for the managed care plan (and the applicable managed care program) that entered into a new contract with the state. The state should not report on any other plans or programs under this scenario. As another example, if the state submits this form under scenario 2, the state should submit this form for all managed care plans and managed care programs.</t>
  </si>
  <si>
    <r>
      <t>Enter the statutory authority(ies) (e.g. Section 1115, 1915(b), etc.) for each managed care program in the state in columns E - S. After entering the authority(ies) for each program, leave any unused columns in E - S blank</t>
    </r>
    <r>
      <rPr>
        <sz val="11"/>
        <color rgb="FFFF0000"/>
        <rFont val="Arial"/>
        <family val="2"/>
      </rPr>
      <t>.</t>
    </r>
  </si>
  <si>
    <t>Values in the box below auto-populate from the "I_State&amp;Prog_Info" tab.</t>
  </si>
  <si>
    <r>
      <rPr>
        <b/>
        <sz val="11"/>
        <rFont val="Arial"/>
        <family val="2"/>
      </rPr>
      <t xml:space="preserve">Context: </t>
    </r>
    <r>
      <rPr>
        <sz val="11"/>
        <rFont val="Arial"/>
        <family val="2"/>
      </rPr>
      <t xml:space="preserve">Regulations at 42 C.F.R. § 438.207(d) require states that contract with MCOs, PIHPs, and PAHPs to submit to CMS an assurance of compliance that each plan meets the state's network adequacy and availability of services standards under 42 C.F.R. § 438.68 and 42 C.F.R. § 438.206. The submission must include documentation of an analysis that the state conducted to support its assurance of compliance for each plan. The state must submit this information to CMS after receipt of documentation from a managed care plan as specified in 42 C.F.R. § 438.207(c) and described in the instructions tab. The fields below provide a template for states to submit this information for the program listed at the top of the tab. </t>
    </r>
  </si>
  <si>
    <t xml:space="preserve">If the state identified any plan deficiencies in II.C.2.c, indicate when the state will reassess the plan's network to determine whether the plan has remediated those deficiencies. </t>
  </si>
  <si>
    <t>If the state cannot assure plan compliance with the state's 42 C.F.R. § 438.206 standards based on at least one analysis conducted within the reporting period indicated in I.B.4 and I.B.5, describe plan deficiencies identified during the reporting period and indicate which analyses uncovered the deficiencies. 
If the state selected "Yes, the plan complies based on all analyses" in II.C.3.a, write "N/A."</t>
  </si>
  <si>
    <t xml:space="preserve">If the state identified any plan deficiencies in II.C.3.c, indicate when the state will reassess the plan's availability of services to determine whether the plan has remediated those deficiencies. </t>
  </si>
  <si>
    <t>If the state cannot assure plan compliance with the state's 42 C.F.R. § 438.68 standards based on at least one analysis conducted within the reporting period in I.B.4 and I.B.5, describe what the plan will do to achieve compliance and how the state will monitor the plan's progress. 
If the state selected "Yes, the plan complies based on all analyses" in II.C.2.a, write "N/A."</t>
  </si>
  <si>
    <t>If the state cannot assure plan compliance with the state's 42 C.F.R. § 438.206 standards based on at least one analysis conducted within the reporting period indicated in I.B.4 and I.B.5, describe what the plan will do to achieve compliance and how the state will monitor the plan's progress.
If the state selected "Yes, the plan complies based on all analyses" in II.C.3.a, write "N/A."</t>
  </si>
  <si>
    <t>Large metro</t>
  </si>
  <si>
    <t>Metro</t>
  </si>
  <si>
    <t>Micro</t>
  </si>
  <si>
    <t>II.C.2.g</t>
  </si>
  <si>
    <t>Justification for exceptions granted under 42 C.F.R. § 438.68(d)</t>
  </si>
  <si>
    <t xml:space="preserve">If the state identified any network adequacy standard exceptions granted to the plan under 42 C.F.R. § 438.68(d) in II.C.2.f, describe the state's justification for granting the exception(s). If the state has not granted any exceptions, write "N/A." </t>
  </si>
  <si>
    <t xml:space="preserve">For each program in columns E-S, indicate whether the state's analysis methods and results regarding plan compliance with the state's 42 C.F.R. § 438.68 and 42 C.F.R. § 438.206 standards are contained in a separate document(s). If yes, submit the document(s) with this form. </t>
  </si>
  <si>
    <t>If the state indicated that analysis methods and results are contained in a separate document(s) for any program in columns E-S, indicate the name of the document(s). If analysis methods and results are not contained in a separate document(s), write "N/A."</t>
  </si>
  <si>
    <t>If the state indicated that analysis methods and results are contained in a separate document(s) for any program in columns E-S, indicate the date of the document(s). If analysis methods and results are not contained in a separate document(s), write "N/A."</t>
  </si>
  <si>
    <t>If the state indicated that analysis methods and results are contained in a separate document(s) for any program in columns E-S, indicate the page/section numbers for where the program is addressed in the document(s). If analysis methods and results are not contained in a separate document(s), write "N/A."</t>
  </si>
  <si>
    <r>
      <t xml:space="preserve">Reporting Period
</t>
    </r>
    <r>
      <rPr>
        <i/>
        <sz val="11"/>
        <rFont val="Arial"/>
        <family val="2"/>
      </rPr>
      <t>For items I.B.4 and I.B.5, indicate the reporting period for the analysis and compliance information entered into this report. CMS expects states to enter a reporting period end date that is no more than one year prior to the submission of this report.
Under scenario 1 (new contract) and 3 (significant change in plan operations), the reporting period may cover less than one year. 
Under scenario 2 (annual report), the reporting period should cover one year.</t>
    </r>
  </si>
  <si>
    <t xml:space="preserve">Enter the name of each managed care program in the state in columns E - S. After entering each managed care program name, leave any unused columns in E - S blank. A program is defined by a specified set of benefits, eligibility criteria, and capitation rates that are articulated in a contract between the state and managed care plans. If more than one program is included in a single contract, enter one program per column, starting with column E. Each program entered into these fields will auto-populate program fields in the remaining tabs of this document. </t>
  </si>
  <si>
    <t>Yes, analysis methods and results are contained in a separate document(s)</t>
  </si>
  <si>
    <t>No, analysis methods and results are not contained in a separate document(s)</t>
  </si>
  <si>
    <t>Plan Provider Directory Review</t>
  </si>
  <si>
    <t>If the state cannot assure plan compliance with the state's 42 C.F.R. § 438.68 standards based on at least one analysis conducted within the reporting period in I.B.4 and I.B.5, describe plan deficiencies identified during the reporting period and indicate which analyses uncovered the deficiencies. If the state selected "Yes, the plan complies based on all analyses" in II.C.2.a, write "N/A."</t>
  </si>
  <si>
    <t xml:space="preserve">MMPs are considered both Medicaid and Medicare managed care plans and are not exempt from 42 CFR 438.207. Therefore, states must submit the tool for integrated plans; however, to reduce duplication, states can complete network adequacy sections of the tool (II.A.1-II.A.5) for Medicaid-only covered services. </t>
  </si>
  <si>
    <t>States do not need to submit the tool for Program of All-Inclusive Care for the Elderly (PACE) programs/plans as states are not required to do so under 42 CFR 438.207.</t>
  </si>
  <si>
    <t>Name of analysis and results document</t>
  </si>
  <si>
    <t>Date of analysis and results document</t>
  </si>
  <si>
    <t>States should use this section of the tab to report their contact information, date of report submission, and reporting scenario.</t>
  </si>
  <si>
    <t xml:space="preserve">States should use this section of the tab to report information on applicable managed care programs under the scenario selected in I.A.5, including reporting periods and providers covered under the programs. </t>
  </si>
  <si>
    <r>
      <rPr>
        <sz val="11"/>
        <rFont val="Arial"/>
        <family val="2"/>
      </rPr>
      <t>For item I.C.1, indicate for each program in columns E-S whether the state's analysis methods and results regarding plan compliance with the state's 42 C.F.R. § 438.68 and 42 C.F.R. § 438.206 standards are contained in a separate document(s). Before indicating “yes”, ensure that the document(s) contains the information requested in tabs "II_Prog_X". 
If the state reports "yes" in I.C.1 , indicate in items I.C.2 - I.C.4 the name and date of the document(s) as well as the page/section numbers for where the program is addressed in the document(s)</t>
    </r>
    <r>
      <rPr>
        <b/>
        <sz val="11"/>
        <rFont val="Arial"/>
        <family val="2"/>
      </rPr>
      <t xml:space="preserve">. </t>
    </r>
    <r>
      <rPr>
        <sz val="11"/>
        <rFont val="Arial"/>
        <family val="2"/>
      </rPr>
      <t>Submit the document(s) with this form.</t>
    </r>
    <r>
      <rPr>
        <b/>
        <sz val="11"/>
        <rFont val="Arial"/>
        <family val="2"/>
      </rPr>
      <t xml:space="preserve">
</t>
    </r>
    <r>
      <rPr>
        <sz val="11"/>
        <rFont val="Arial"/>
        <family val="2"/>
      </rPr>
      <t xml:space="preserve">For any program for which the state reports "no" in I.C.1 (meaning that the state does not report analysis methods and results in a separate document[s]), the state must enter data in Sections B and C in tabs "II_Prog_X". </t>
    </r>
  </si>
  <si>
    <t xml:space="preserve">States should use this section of the tab to report on separate documents submitted with this form that contain the state's analysis and results information requested in tabs "II_Prog_X". </t>
  </si>
  <si>
    <r>
      <t xml:space="preserve">Providers
</t>
    </r>
    <r>
      <rPr>
        <i/>
        <sz val="11"/>
        <rFont val="Arial"/>
        <family val="2"/>
      </rPr>
      <t>For items I.B.6.a - k, indicate whether the program covers each 42 C.F.R. § 438.68 provider type specified.</t>
    </r>
    <r>
      <rPr>
        <b/>
        <sz val="11"/>
        <rFont val="Arial"/>
        <family val="2"/>
      </rPr>
      <t xml:space="preserve">
</t>
    </r>
    <r>
      <rPr>
        <i/>
        <sz val="11"/>
        <rFont val="Arial"/>
        <family val="2"/>
      </rPr>
      <t xml:space="preserve">For MMPs, only enter providers of Medicaid-only covered services. Do not enter providers of Medicaid and Medicare or Medicare-only covered services. </t>
    </r>
  </si>
  <si>
    <t>Indicate the managed care plan type (MCO, PIHP, PAHP, or MMP) that contracts with the state in each program.</t>
  </si>
  <si>
    <t xml:space="preserve">This document provides instructions and a template for states to use when submitting this information to CMS under any of the three scenarios described above. States should complete one (1) form with information for applicable managed care plans and their applicable managed care programs. For example, if the state submits this form under scenario 1 above, the state should submit this form only for the managed care plan that entered into a new contract with the state. The state should not report on any other plans or programs. As another example, if the state submits this form under scenario 2, the state should submit this form for all managed care plans. If the state's analysis methods and results are contained in separate documents, please also submit those documents with this form. </t>
  </si>
  <si>
    <r>
      <t xml:space="preserve">This template includes two sections (Section I and Section II). Section I covers descriptive information about the state and all of the managed care programs operating in the state; information for this section is contained in one tab. Section II includes detail on program-level access standards, monitoring methods, and plan-level compliance data. For Section II, states should use </t>
    </r>
    <r>
      <rPr>
        <b/>
        <u/>
        <sz val="11"/>
        <rFont val="Arial"/>
        <family val="2"/>
      </rPr>
      <t>one tab for each program</t>
    </r>
    <r>
      <rPr>
        <sz val="11"/>
        <rFont val="Arial"/>
        <family val="2"/>
      </rPr>
      <t xml:space="preserve"> the state is reporting on and leave unused tabs blank. </t>
    </r>
  </si>
  <si>
    <r>
      <t xml:space="preserve">Each tab provides instructions in the “Item Instructions” column. Response </t>
    </r>
    <r>
      <rPr>
        <sz val="11"/>
        <rFont val="Arial"/>
        <family val="2"/>
      </rPr>
      <t>types</t>
    </r>
    <r>
      <rPr>
        <sz val="11"/>
        <color theme="1"/>
        <rFont val="Arial"/>
        <family val="2"/>
      </rPr>
      <t xml:space="preserve"> are provided in the "Data Format" columns. Only input valu</t>
    </r>
    <r>
      <rPr>
        <sz val="11"/>
        <rFont val="Arial"/>
        <family val="2"/>
      </rPr>
      <t>es in BEIGE CELLS. Program names and program summary information (i.e., plan types included in a program, services covered under a program) in Section II autopopulates from Section I to reduce burden on states.</t>
    </r>
  </si>
  <si>
    <t xml:space="preserve">After reporting information on each applicable program in the Section II tabs, leave any unused tabs blank. For example, if the state is reporting on plans in five managed care programs, it should enter information in tabs "II_Prog_1" through "II_Prog_5", and leave the remaining tabs blank. </t>
  </si>
  <si>
    <r>
      <rPr>
        <sz val="11"/>
        <rFont val="Arial"/>
        <family val="2"/>
      </rPr>
      <t xml:space="preserve">Regulations at 42 C.F.R. § 438.207(a) - (c) require Medicaid managed care organizations (MCOs), prepaid inpatient health plans (PIHPs), and prepaid ambulatory health plans (PAHPs)—collectively referred to as “managed care plans”—to submit documentation to the state demonstrating their capacity to serve the expected enrollment of their service areas in accordance with the state's standards for access to care, including the state's network adequacy and availability of services standards under 42 C.F.R. </t>
    </r>
    <r>
      <rPr>
        <sz val="11"/>
        <rFont val="Calibri"/>
        <family val="2"/>
      </rPr>
      <t>§</t>
    </r>
    <r>
      <rPr>
        <sz val="11"/>
        <rFont val="Arial"/>
        <family val="2"/>
      </rPr>
      <t xml:space="preserve"> 438.68 and 42 C.F.R. § 438.206. Managed care plans are required to submit this information to the state no less frequently than:
Scenario 1: At the time the plan enters into a contract with the state;
Scenario 2: On an annual basis;
Scenario 3: At any time there has been a significant change (as defined by the state) in the plan's operations that would affect the adequacy of capacity and services, including (1) changes in the plan's services, benefits, geographic service area, composition of or payments to its provider network, or (2) enrollment of a new population in the plan. 
After the state reviews the documentation submitted by a plan, 42 C.F.R. § 438.207(d) requires the state to submit to the Centers for Medicare &amp; Medicaid Services (CMS) an assurance that the plan complies with</t>
    </r>
    <r>
      <rPr>
        <sz val="11"/>
        <color theme="1"/>
        <rFont val="Arial"/>
        <family val="2"/>
      </rPr>
      <t xml:space="preserve"> the state's network adequacy and availability of services standards under 42 C.F.R. § 438.68 and 42 C.F.R. § 438.206. The submission must include documentation of an analysis that the state conducted to support its assurance of compliance for the plan.</t>
    </r>
  </si>
  <si>
    <t>Plan type</t>
  </si>
  <si>
    <t>MCO</t>
  </si>
  <si>
    <t>PIHP</t>
  </si>
  <si>
    <t>PAHP</t>
  </si>
  <si>
    <t>MMP</t>
  </si>
  <si>
    <t>blank row</t>
  </si>
  <si>
    <t>End of worksheet</t>
  </si>
  <si>
    <t>end of table</t>
  </si>
  <si>
    <t xml:space="preserve">Please submit the completed form through an online portal that will be made available. Questions about this form may be directed to </t>
  </si>
  <si>
    <t>ManagedCareTA@mathematica-mpr.com.</t>
  </si>
  <si>
    <t>Input program-level data in beige cells in columns for Program 1 through Program 15&gt;&gt;</t>
  </si>
  <si>
    <t>End of table</t>
  </si>
  <si>
    <t>Input program-level data in columns for Standard 1 through Standard 100&gt;&gt;</t>
  </si>
  <si>
    <t>Input plan-level data in columns for Plan 1 through Plan 40 &gt;&gt;</t>
  </si>
  <si>
    <t>PRA Disclosure Statement According to the Paperwork Reduction Act of 1995, no persons are required to respond to a collection of information unless it displays a valid OMB control number. The valid OMB control number for this information collection is 0938-0920 (Expires: June 30, 2024). The time required to complete this information collection is estimated to average 6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</si>
  <si>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Annual Amendment of HC PH Agreements- falls under the new submission requirements contracts processed after 10/1</t>
  </si>
  <si>
    <t>1915(b) waiver known as the PA 67</t>
  </si>
  <si>
    <t>Adult Dental</t>
  </si>
  <si>
    <t>Annually</t>
  </si>
  <si>
    <t>N/A</t>
  </si>
  <si>
    <t>Aetna Better Health</t>
  </si>
  <si>
    <t>Vista</t>
  </si>
  <si>
    <t>Highmark Whole Care</t>
  </si>
  <si>
    <t>Geisinger</t>
  </si>
  <si>
    <t>Health Partners Plans</t>
  </si>
  <si>
    <t>United Healthcare</t>
  </si>
  <si>
    <t>UPMC For You</t>
  </si>
  <si>
    <t>Geo Access mapping was submitted in January of 2022 and that was reviewed for geographic areas that did not have sufficient numbers of providers. Each plan submits their current provider network on a weekly basis and this file is uploaded and reviewed within the MPOP system which identifies areas without sufficient provider availability.</t>
  </si>
  <si>
    <t>None</t>
  </si>
  <si>
    <t>Physical Health HealthChoices</t>
  </si>
  <si>
    <t>Adult Dental, Rehabilitation Facilities</t>
  </si>
  <si>
    <t>Ensure a choice of at least two (2) rehabilitation facilities within the 
Provider Network, at least one (1) of which must be located within this 
HealthChoices Zone</t>
  </si>
  <si>
    <t>Rehabilitation Facilities</t>
  </si>
  <si>
    <t xml:space="preserve"> PH-MCOs must ensure a choice of two 
(2) providers who are accepting new patients within the travel 
time limits 30 minutes Urban</t>
  </si>
  <si>
    <t xml:space="preserve"> PH-MCOs must ensure a choice of two 
(2) providers who are accepting new patients within the travel 
time limits 60 minutes Rural</t>
  </si>
  <si>
    <t>A choice of at least two (2) appropriate 
PCPs with open panels whose offices are located within a travel time 
no greater than sixty (60) minutes 
(Rural). This travel time is measured via public transportation, where 
available. Members may, at their discretion, select PCPs located further 
from their homes.</t>
  </si>
  <si>
    <t>A choice of at least two (2) appropriate 
PCPs with open panels whose offices are located within a travel time 
no greater than thirty (30) minutes (Urban). This travel time is measured via public transportation, where 
available. Members may, at their discretion, select PCPs located further 
from their homes.</t>
  </si>
  <si>
    <t xml:space="preserve">For specialists, the PH-MCOs must ensure a choice of two 
(2) providers who are accepting new patients within the travel 
time limits (30 minutes Urban,) OR the PH-MCOs must ensure a choice of 
one (1) provider who is accepting new patients within the travel 
time limits (30 minutes Urban) and a second 
choice, within the HealthChoices Zone: </t>
  </si>
  <si>
    <t xml:space="preserve">For specialists, the PH-MCOs must ensure a choice of two 
(2) providers who are accepting new patients within the travel 
time limits (30 minutes Urban) OR the PH-MCOs must ensure a choice of 
one (1) provider who is accepting new patients within the travel 
time limits (30 minutes Urban) and a second 
choice, within the HealthChoices Zone: </t>
  </si>
  <si>
    <t xml:space="preserve">For specialists, the PH-MCOs must ensure a choice of two 
(2) providers who are accepting new patients within the travel 
time limits (60 minutes Rural) OR the PH-MCOs must ensure a choice of 
one (1) provider who is accepting new patients within the travel 
time limits (60 minutes Rural) and a second 
choice, within the HealthChoices Zone: </t>
  </si>
  <si>
    <t xml:space="preserve">Ensure at least one (1) hospital within the travel time limits (30 minutes 
Urban) and a second choice within the HealthChoices 
Zone. </t>
  </si>
  <si>
    <t xml:space="preserve">Ensure at least one (1) hospital within the travel time limits (60 minutes Rural) and a second choice within the HealthChoices 
Zone. </t>
  </si>
  <si>
    <t>Geo Access mapping was submitted in January of 2022 and that was reviewed for geographic areas that did not have sufficient numbers of providers. UPMC also submits their current provider network on a weekly basis and this file is uploaded and reviewed within the MPOP system which identifies areas without sufficient provider availability. The weekly information is reviewed in MPOP for potential provider network inadequacies.</t>
  </si>
  <si>
    <t>The provider network requirements are laid out in Exhibit AAA of the HealthChoices agreement and UPMC's provider network was reviewed against those requirements. The Geo Access submission of January 2022 was reviewed in February for any network inadequacies compared to the exhibit AAA requirements in February of 2022. This review determined that UPMC was meeting the provider network requirements. Additional reviews were completed using weekly provider network information that was submitted after 9/1/22 because of UPMC's expansion into additional zones. Those reviews also determined that UPMC was meeting their provider network requirements.</t>
  </si>
  <si>
    <t xml:space="preserve">The provider network requirements are laid out in Exhibit AAA of the Health Choices agreement and Geisinger's provider network was reviewed against those requirements. The Geo Access submission of January 2022 was reviewed in February for any network inadequacies compared to the exhibit AAA requirements in February of 2022. This review determined that Geisinger was meeting the provider network requirements. Additional reviews were completed using weekly provider network information that was submitted after 9/1/22 because of Geisinger's expansion into additional zones. Those reviews also determined that Geisinger is meeting their provider network requirements.
</t>
  </si>
  <si>
    <t xml:space="preserve">Aetna Better Health's (ABH) provider network was reviewed against the provider network requirements found in the HealthChoices Agreement exhibit AAA. In February 2022, ABH’s Geo Access zone-specific submissions from January 2022 were reviewed for any network inadequacies compared to the exhibit AAA requirements. This review determined that ABH was meeting provider network requirements. Additional reviews were completed using ABH’s weekly provider network information which was submitted as part of required Operations Report #5 Weekly Provider Network Updates. Those reviews also determined that ABH was meeting their provider network requirements. Reviews took place until ABH left the HealthChoices program on 9/1/2022.  </t>
  </si>
  <si>
    <t>HPP provider network is compliant with the requirements set forth in Exhibit AAA of the HealthChoices Agreement.  Geo-access and OPS 5 reports were reviewed in January 2022, with continued follow ups in February and March of the same year, with special attention given to reviewing their proposed expansion zones.  These were also found to be compliant.  Weekly submissions were reviewed for any noticeable changes and discussed routinely during meetings.</t>
  </si>
  <si>
    <t xml:space="preserve">The provider network requirements are laid out in Exhibit AAA of the HealthChoices agreement and AmeriHealth Caritas of Pa and Keystone First’s provider networks were reviewed against those requirements. The Geo Access submission of January 2022 was reviewed in February for any network inadequacies compared to the exhibit AAA requirements in February of 2022. This review determined that AmeriHealth and Keystone are meeting the provider network requirements. Additional reviews were completed using weekly provider network information that was submitted after 09/01/22 because of AmeriHealth’s expansion into the Southwest zone. That review also determined that AmeriHealth was meeting their provider network requirements. </t>
  </si>
  <si>
    <t>The provider network requirements are laid out in Exhibit AAA of the HealthChoices agreement and the Highmark Wholecare provider network was reviewed against those requirements. The Geo Access submission of January 31 2022 was reviewed for any network inadequacies compared to the exhibit AAA requirements in February. This review determined that Highmark Wholecare was meeting the provider network requirements. Additional reviews were completed using GEO Access submissions provided to DHS as of April 01 and July 01 2022.  Those reviews also determined that Highmark Wholecare was meeting their provider network requirements.</t>
  </si>
  <si>
    <t xml:space="preserve">The provider network requirements are laid out in Exhibit AAA of the HealthChoices agreement and United's provider network was reviewed against those requirements. The Geo Access submission of January 2022 was reviewed in February for any network inadequacies compared to the exhibit AAA requirements in February of 2022. This review determined that United was meeting the provider network requirements. </t>
  </si>
  <si>
    <t xml:space="preserve">OPS 5 Annual Report, MPOP Network Snapshot, MPOP Network Adequacy, MPOP Network Geography, MPOP Network Extracts. Medicaid Program Oversight Portal (MPOP) is a real-time software that provides for network adequacy, network geography and network compliance determinations.  Since it is real time and interactive, screen shots would not be expressive.  DHS can arrange for a demonstration with CMS or their designee.  </t>
  </si>
  <si>
    <t xml:space="preserve">Ops 5 annual is a dated document {Jan.31 each annum}.  MPOP outflow is not dated because they are real-time, interactive analyses.  Penna. DHS can arrange for a demonstration with CMS and/or their designee. </t>
  </si>
  <si>
    <t xml:space="preserve">The Ops 5 annual MCO geo access assessment report is inclusive of all of their network requirements for their Agreements.  Therefore, it is not page-specific as indicated here.  </t>
  </si>
  <si>
    <t>Barry Bowman</t>
  </si>
  <si>
    <t>babowman@pa.gov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</si>
</sst>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5" x14ac:knownFonts="1">
    <font>
      <sz val="11"/>
      <color theme="1"/>
      <name val="Calibri"/>
      <family val="2"/>
      <scheme val="minor"/>
    </font>
    <font>
      <sz val="14"/>
      <color theme="8"/>
      <name val="Calibri"/>
      <family val="2"/>
      <scheme val="minor"/>
    </font>
    <font>
      <sz val="18"/>
      <color rgb="FF046B5C"/>
      <name val="Arial"/>
      <family val="2"/>
    </font>
    <font>
      <sz val="11"/>
      <color theme="1"/>
      <name val="Arial"/>
      <family val="2"/>
    </font>
    <font>
      <b/>
      <sz val="11"/>
      <color theme="0"/>
      <name val="Arial"/>
      <family val="2"/>
    </font>
    <font>
      <sz val="11"/>
      <name val="Arial"/>
      <family val="2"/>
    </font>
    <font>
      <sz val="11"/>
      <color rgb="FFC00000"/>
      <name val="Arial"/>
      <family val="2"/>
    </font>
    <font>
      <sz val="18"/>
      <color theme="0"/>
      <name val="Arial"/>
      <family val="2"/>
    </font>
    <font>
      <b/>
      <sz val="11"/>
      <color rgb="FFC00000"/>
      <name val="Arial"/>
      <family val="2"/>
    </font>
    <font>
      <sz val="8"/>
      <name val="Calibri"/>
      <family val="2"/>
      <scheme val="minor"/>
    </font>
    <font>
      <sz val="11"/>
      <color rgb="FFFF0000"/>
      <name val="Arial"/>
      <family val="2"/>
    </font>
    <font>
      <b/>
      <sz val="11"/>
      <color theme="1"/>
      <name val="Arial"/>
      <family val="2"/>
    </font>
    <font>
      <b/>
      <sz val="18"/>
      <color rgb="FF046B5C"/>
      <name val="Arial"/>
      <family val="2"/>
    </font>
    <font>
      <b/>
      <sz val="16"/>
      <name val="Arial"/>
      <family val="2"/>
    </font>
    <font>
      <sz val="10"/>
      <name val="Arial"/>
      <family val="2"/>
    </font>
    <font>
      <i/>
      <sz val="14"/>
      <name val="Arial"/>
      <family val="2"/>
    </font>
    <font>
      <i/>
      <sz val="11"/>
      <name val="Arial"/>
      <family val="2"/>
    </font>
    <font>
      <b/>
      <sz val="11"/>
      <name val="Arial"/>
      <family val="2"/>
    </font>
    <font>
      <sz val="11"/>
      <name val="Calibri"/>
      <family val="2"/>
    </font>
    <font>
      <b/>
      <u/>
      <sz val="11"/>
      <name val="Arial"/>
      <family val="2"/>
    </font>
    <font>
      <i/>
      <sz val="11"/>
      <color theme="1"/>
      <name val="Arial"/>
      <family val="2"/>
    </font>
    <font>
      <sz val="11"/>
      <color theme="0"/>
      <name val="Calibri"/>
      <family val="2"/>
      <scheme val="minor"/>
    </font>
    <font>
      <sz val="8"/>
      <color theme="0"/>
      <name val="Times New Roman"/>
      <family val="1"/>
    </font>
    <font>
      <sz val="11"/>
      <color theme="0"/>
      <name val="Arial"/>
      <family val="2"/>
    </font>
    <font>
      <u/>
      <sz val="11"/>
      <color theme="10"/>
      <name val="Calibri"/>
      <family val="2"/>
      <scheme val="minor"/>
    </font>
  </fonts>
  <fills count="7">
    <fill>
      <patternFill patternType="none"/>
    </fill>
    <fill>
      <patternFill patternType="gray125"/>
    </fill>
    <fill>
      <patternFill patternType="solid">
        <fgColor rgb="FF046B5C"/>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
      <patternFill patternType="solid">
        <fgColor rgb="FFE8DFCA"/>
        <bgColor indexed="64"/>
      </patternFill>
    </fill>
  </fills>
  <borders count="40">
    <border>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 fillId="0" borderId="0" applyNumberFormat="0" applyFill="0" applyAlignment="0" applyProtection="0"/>
    <xf numFmtId="0" fontId="14" fillId="0" borderId="0"/>
    <xf numFmtId="0" fontId="24" fillId="0" borderId="0" applyNumberFormat="0" applyFill="0" applyBorder="0" applyAlignment="0" applyProtection="0"/>
  </cellStyleXfs>
  <cellXfs count="199">
    <xf numFmtId="0" fontId="0" fillId="0" borderId="0" xfId="0"/>
    <xf numFmtId="0" fontId="0" fillId="0" borderId="0" xfId="0" applyProtection="1"/>
    <xf numFmtId="0" fontId="0" fillId="0" borderId="0" xfId="0" applyAlignment="1" applyProtection="1">
      <alignment wrapText="1"/>
    </xf>
    <xf numFmtId="0" fontId="2" fillId="0" borderId="0" xfId="1" applyFont="1" applyAlignment="1" applyProtection="1">
      <alignment vertical="center" wrapText="1"/>
    </xf>
    <xf numFmtId="0" fontId="10" fillId="0" borderId="0" xfId="0" applyFont="1" applyProtection="1"/>
    <xf numFmtId="0" fontId="4" fillId="2" borderId="3" xfId="0" applyFont="1" applyFill="1" applyBorder="1" applyAlignment="1" applyProtection="1">
      <alignment horizontal="center" vertical="center" wrapText="1"/>
    </xf>
    <xf numFmtId="0" fontId="3" fillId="0" borderId="0" xfId="0" applyFont="1" applyProtection="1"/>
    <xf numFmtId="0" fontId="3" fillId="0" borderId="0" xfId="0" applyFont="1" applyBorder="1" applyProtection="1"/>
    <xf numFmtId="0" fontId="4" fillId="2" borderId="8"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0" fontId="3" fillId="3" borderId="0" xfId="0" applyFont="1" applyFill="1" applyAlignment="1">
      <alignment wrapText="1"/>
    </xf>
    <xf numFmtId="0" fontId="3" fillId="0" borderId="0" xfId="0" applyFont="1"/>
    <xf numFmtId="0" fontId="3" fillId="4" borderId="0" xfId="0" applyFont="1" applyFill="1" applyAlignment="1">
      <alignment wrapText="1"/>
    </xf>
    <xf numFmtId="0" fontId="3" fillId="0" borderId="0" xfId="0" applyFont="1" applyFill="1" applyAlignment="1">
      <alignment wrapText="1"/>
    </xf>
    <xf numFmtId="0" fontId="3" fillId="0" borderId="0" xfId="0" applyFont="1" applyFill="1"/>
    <xf numFmtId="0" fontId="3" fillId="3"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xf numFmtId="0" fontId="3" fillId="0" borderId="0" xfId="0" applyFont="1" applyBorder="1"/>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5" fillId="0" borderId="12" xfId="0" applyFont="1" applyFill="1" applyBorder="1" applyAlignment="1">
      <alignment horizontal="left" vertical="top" wrapText="1"/>
    </xf>
    <xf numFmtId="0" fontId="5" fillId="0" borderId="12" xfId="0" applyFont="1" applyFill="1" applyBorder="1" applyAlignment="1">
      <alignment horizontal="left" vertical="top"/>
    </xf>
    <xf numFmtId="0" fontId="12" fillId="0" borderId="0" xfId="1" applyFont="1" applyBorder="1" applyAlignment="1" applyProtection="1">
      <alignment vertical="center"/>
    </xf>
    <xf numFmtId="0" fontId="3" fillId="0" borderId="13" xfId="0" applyFont="1" applyBorder="1" applyAlignment="1" applyProtection="1">
      <alignment vertical="center"/>
    </xf>
    <xf numFmtId="0" fontId="3" fillId="0" borderId="13" xfId="0" applyFont="1" applyBorder="1" applyAlignment="1" applyProtection="1">
      <alignment vertical="center" wrapText="1"/>
    </xf>
    <xf numFmtId="0" fontId="3" fillId="3" borderId="5" xfId="2" applyFont="1" applyFill="1" applyBorder="1" applyProtection="1">
      <protection hidden="1"/>
    </xf>
    <xf numFmtId="0" fontId="3" fillId="3" borderId="0" xfId="2" applyFont="1" applyFill="1" applyProtection="1">
      <protection hidden="1"/>
    </xf>
    <xf numFmtId="0" fontId="5" fillId="3" borderId="0" xfId="2" applyFont="1" applyFill="1" applyProtection="1">
      <protection hidden="1"/>
    </xf>
    <xf numFmtId="0" fontId="3" fillId="0" borderId="15" xfId="0" applyFont="1" applyBorder="1" applyAlignment="1" applyProtection="1">
      <alignment vertical="center" wrapText="1"/>
    </xf>
    <xf numFmtId="0" fontId="3" fillId="0" borderId="14" xfId="0" applyFont="1" applyBorder="1" applyAlignment="1" applyProtection="1">
      <alignment vertical="center" wrapText="1"/>
    </xf>
    <xf numFmtId="0" fontId="2" fillId="0" borderId="0" xfId="1" applyFont="1" applyBorder="1" applyAlignment="1" applyProtection="1">
      <alignment vertical="center" wrapText="1"/>
    </xf>
    <xf numFmtId="0" fontId="3" fillId="0" borderId="15" xfId="0" applyFont="1" applyFill="1" applyBorder="1" applyAlignment="1" applyProtection="1">
      <alignment vertical="center" wrapText="1"/>
    </xf>
    <xf numFmtId="0" fontId="3" fillId="0" borderId="22" xfId="0" applyFont="1" applyBorder="1" applyAlignment="1" applyProtection="1">
      <alignment vertical="center" wrapText="1"/>
    </xf>
    <xf numFmtId="0" fontId="10" fillId="0" borderId="0" xfId="0" applyFont="1" applyFill="1" applyAlignment="1">
      <alignment wrapText="1"/>
    </xf>
    <xf numFmtId="0" fontId="10" fillId="3" borderId="0" xfId="0" applyFont="1" applyFill="1" applyAlignment="1">
      <alignment wrapText="1"/>
    </xf>
    <xf numFmtId="0" fontId="3" fillId="3" borderId="0" xfId="0" applyFont="1" applyFill="1"/>
    <xf numFmtId="0" fontId="3" fillId="0" borderId="9" xfId="0" applyFont="1" applyFill="1" applyBorder="1" applyAlignment="1">
      <alignment wrapText="1"/>
    </xf>
    <xf numFmtId="0" fontId="10" fillId="3" borderId="0" xfId="0" applyFont="1" applyFill="1" applyBorder="1" applyAlignment="1" applyProtection="1">
      <alignment vertical="center"/>
    </xf>
    <xf numFmtId="0" fontId="0" fillId="3" borderId="0" xfId="0" applyFill="1" applyProtection="1"/>
    <xf numFmtId="0" fontId="0" fillId="3" borderId="0" xfId="0" applyFill="1" applyAlignment="1" applyProtection="1">
      <alignment wrapText="1"/>
    </xf>
    <xf numFmtId="0" fontId="5" fillId="3" borderId="0" xfId="0" applyFont="1" applyFill="1" applyBorder="1" applyAlignment="1" applyProtection="1">
      <alignment vertical="center"/>
    </xf>
    <xf numFmtId="0" fontId="3" fillId="3" borderId="0" xfId="0" applyFont="1" applyFill="1" applyBorder="1" applyAlignment="1" applyProtection="1">
      <alignment horizontal="left" vertical="center"/>
    </xf>
    <xf numFmtId="0" fontId="0" fillId="3" borderId="0" xfId="0" applyFill="1" applyAlignment="1" applyProtection="1">
      <alignment horizontal="left" indent="1"/>
    </xf>
    <xf numFmtId="0" fontId="0" fillId="3" borderId="0" xfId="0" applyFill="1" applyAlignment="1" applyProtection="1">
      <alignment horizontal="left"/>
    </xf>
    <xf numFmtId="0" fontId="0" fillId="3" borderId="0" xfId="0" applyFill="1" applyAlignment="1" applyProtection="1"/>
    <xf numFmtId="0" fontId="3" fillId="5" borderId="0" xfId="0" applyFont="1" applyFill="1" applyBorder="1" applyAlignment="1" applyProtection="1">
      <alignment vertical="center" wrapText="1"/>
    </xf>
    <xf numFmtId="0" fontId="3" fillId="5" borderId="0" xfId="0" applyFont="1" applyFill="1" applyBorder="1" applyProtection="1"/>
    <xf numFmtId="0" fontId="5" fillId="0" borderId="13" xfId="0" applyFont="1" applyBorder="1" applyAlignment="1" applyProtection="1">
      <alignment vertical="center" wrapText="1"/>
    </xf>
    <xf numFmtId="0" fontId="5" fillId="0" borderId="13" xfId="0" applyFont="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wrapText="1"/>
    </xf>
    <xf numFmtId="0" fontId="0" fillId="0" borderId="0" xfId="0" applyFill="1" applyProtection="1"/>
    <xf numFmtId="0" fontId="5" fillId="0" borderId="14" xfId="0" applyFont="1" applyBorder="1" applyAlignment="1" applyProtection="1">
      <alignment vertical="center" wrapText="1"/>
    </xf>
    <xf numFmtId="0" fontId="3" fillId="0" borderId="0" xfId="0" applyFont="1" applyFill="1" applyBorder="1" applyAlignment="1"/>
    <xf numFmtId="0" fontId="3" fillId="3" borderId="0" xfId="2" applyFont="1" applyFill="1" applyBorder="1" applyAlignment="1" applyProtection="1">
      <alignment wrapText="1"/>
      <protection hidden="1"/>
    </xf>
    <xf numFmtId="0" fontId="5" fillId="0" borderId="14" xfId="0" applyFont="1" applyBorder="1" applyAlignment="1" applyProtection="1">
      <alignment vertical="center"/>
    </xf>
    <xf numFmtId="0" fontId="5" fillId="0" borderId="15" xfId="0" applyFont="1" applyFill="1" applyBorder="1" applyAlignment="1" applyProtection="1">
      <alignment vertical="center" wrapText="1"/>
    </xf>
    <xf numFmtId="0" fontId="5" fillId="0" borderId="15" xfId="0" applyFont="1" applyBorder="1" applyAlignment="1" applyProtection="1">
      <alignment vertical="center" wrapText="1"/>
    </xf>
    <xf numFmtId="0" fontId="5" fillId="0" borderId="23" xfId="0" applyFont="1" applyBorder="1" applyAlignment="1" applyProtection="1">
      <alignment vertical="center" wrapText="1"/>
    </xf>
    <xf numFmtId="0" fontId="5" fillId="0" borderId="16" xfId="0" applyFont="1" applyBorder="1" applyAlignment="1" applyProtection="1">
      <alignment vertical="center" wrapText="1"/>
    </xf>
    <xf numFmtId="0" fontId="15" fillId="0" borderId="0" xfId="1" applyFont="1" applyFill="1" applyBorder="1" applyAlignment="1" applyProtection="1">
      <alignment vertical="center"/>
    </xf>
    <xf numFmtId="0" fontId="5" fillId="3" borderId="0" xfId="0" applyFont="1" applyFill="1" applyBorder="1" applyAlignment="1">
      <alignment wrapText="1"/>
    </xf>
    <xf numFmtId="0" fontId="5" fillId="3" borderId="0" xfId="0" applyFont="1" applyFill="1" applyAlignment="1">
      <alignment wrapText="1"/>
    </xf>
    <xf numFmtId="0" fontId="5" fillId="4" borderId="0" xfId="0" applyFont="1" applyFill="1" applyAlignment="1">
      <alignment wrapText="1"/>
    </xf>
    <xf numFmtId="0" fontId="5" fillId="3" borderId="0" xfId="2" applyFont="1" applyFill="1" applyBorder="1" applyProtection="1">
      <protection hidden="1"/>
    </xf>
    <xf numFmtId="0" fontId="3" fillId="0" borderId="18" xfId="0" applyFont="1" applyBorder="1" applyAlignment="1" applyProtection="1">
      <alignment horizontal="left" vertical="center" wrapText="1"/>
    </xf>
    <xf numFmtId="0" fontId="3" fillId="0" borderId="0" xfId="0" applyFont="1" applyFill="1" applyProtection="1"/>
    <xf numFmtId="0" fontId="3" fillId="3" borderId="0" xfId="2" applyFont="1" applyFill="1" applyAlignment="1" applyProtection="1">
      <alignment wrapText="1"/>
      <protection hidden="1"/>
    </xf>
    <xf numFmtId="0" fontId="3" fillId="6" borderId="2" xfId="0" applyFont="1" applyFill="1" applyBorder="1" applyProtection="1">
      <protection locked="0"/>
    </xf>
    <xf numFmtId="0" fontId="5" fillId="0" borderId="13"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29" xfId="0" applyFont="1" applyBorder="1" applyAlignment="1" applyProtection="1">
      <alignment vertical="center" wrapText="1"/>
    </xf>
    <xf numFmtId="0" fontId="5" fillId="0" borderId="20" xfId="0" applyFont="1" applyBorder="1" applyAlignment="1" applyProtection="1">
      <alignment vertical="center"/>
    </xf>
    <xf numFmtId="0" fontId="5" fillId="0" borderId="22" xfId="0" applyFont="1" applyBorder="1" applyAlignment="1" applyProtection="1">
      <alignment vertical="center" wrapText="1"/>
    </xf>
    <xf numFmtId="0" fontId="5" fillId="0" borderId="13" xfId="0" applyFont="1" applyFill="1" applyBorder="1" applyAlignment="1" applyProtection="1">
      <alignment vertical="center" wrapText="1"/>
    </xf>
    <xf numFmtId="0" fontId="3" fillId="0" borderId="0" xfId="0" applyFont="1" applyAlignment="1" applyProtection="1">
      <alignment wrapText="1"/>
    </xf>
    <xf numFmtId="0" fontId="6" fillId="0" borderId="0" xfId="1" applyFont="1" applyAlignment="1" applyProtection="1">
      <alignment vertical="center"/>
    </xf>
    <xf numFmtId="0" fontId="6" fillId="0" borderId="0" xfId="0" applyFont="1" applyAlignment="1" applyProtection="1">
      <alignment vertical="center"/>
    </xf>
    <xf numFmtId="0" fontId="11" fillId="0" borderId="9" xfId="0" applyFont="1" applyFill="1" applyBorder="1" applyAlignment="1"/>
    <xf numFmtId="0" fontId="11" fillId="0" borderId="0" xfId="0" applyFont="1" applyFill="1" applyBorder="1" applyAlignment="1"/>
    <xf numFmtId="0" fontId="5" fillId="0" borderId="21" xfId="0" applyFont="1" applyBorder="1" applyAlignment="1" applyProtection="1">
      <alignment vertical="center"/>
    </xf>
    <xf numFmtId="0" fontId="3" fillId="0" borderId="32" xfId="0" applyFont="1" applyBorder="1" applyAlignment="1" applyProtection="1">
      <alignment vertical="center" wrapText="1"/>
    </xf>
    <xf numFmtId="0" fontId="4" fillId="2" borderId="2" xfId="0" applyFont="1" applyFill="1" applyBorder="1" applyAlignment="1" applyProtection="1">
      <alignment horizontal="center" vertical="center" wrapText="1"/>
    </xf>
    <xf numFmtId="0" fontId="3" fillId="0" borderId="14" xfId="0" applyFont="1" applyFill="1" applyBorder="1" applyAlignment="1" applyProtection="1">
      <alignment vertical="center" wrapText="1"/>
    </xf>
    <xf numFmtId="0" fontId="5" fillId="0" borderId="31" xfId="0" applyFont="1" applyBorder="1" applyAlignment="1" applyProtection="1">
      <alignment vertical="center"/>
    </xf>
    <xf numFmtId="0" fontId="5" fillId="0" borderId="31" xfId="0" applyFont="1" applyBorder="1" applyAlignment="1" applyProtection="1">
      <alignment vertical="center" wrapText="1"/>
    </xf>
    <xf numFmtId="0" fontId="5" fillId="0" borderId="35" xfId="0" applyFont="1" applyBorder="1" applyAlignment="1" applyProtection="1">
      <alignment vertical="center" wrapText="1"/>
    </xf>
    <xf numFmtId="0" fontId="5" fillId="0" borderId="29" xfId="0" applyFont="1" applyFill="1" applyBorder="1" applyAlignment="1" applyProtection="1">
      <alignment vertical="center" wrapText="1"/>
    </xf>
    <xf numFmtId="0" fontId="5" fillId="0" borderId="33" xfId="0" applyFont="1" applyFill="1" applyBorder="1" applyAlignment="1" applyProtection="1">
      <alignment vertical="center" wrapText="1"/>
    </xf>
    <xf numFmtId="0" fontId="20" fillId="0" borderId="0" xfId="0" applyFont="1" applyFill="1" applyAlignment="1" applyProtection="1"/>
    <xf numFmtId="0" fontId="5" fillId="0" borderId="32" xfId="0" applyFont="1" applyBorder="1" applyAlignment="1" applyProtection="1">
      <alignment vertical="center" wrapText="1"/>
    </xf>
    <xf numFmtId="0" fontId="3" fillId="0" borderId="33" xfId="0" applyFont="1" applyBorder="1" applyAlignment="1" applyProtection="1">
      <alignment vertical="center"/>
    </xf>
    <xf numFmtId="0" fontId="5" fillId="0" borderId="33" xfId="1" applyFont="1" applyBorder="1" applyAlignment="1" applyProtection="1">
      <alignment vertical="center"/>
    </xf>
    <xf numFmtId="164" fontId="5" fillId="0" borderId="29" xfId="1" applyNumberFormat="1" applyFont="1" applyBorder="1" applyAlignment="1" applyProtection="1">
      <alignment vertical="center"/>
    </xf>
    <xf numFmtId="0" fontId="3" fillId="6" borderId="10" xfId="0" applyFont="1" applyFill="1" applyBorder="1" applyAlignment="1" applyProtection="1">
      <alignment wrapText="1"/>
      <protection locked="0"/>
    </xf>
    <xf numFmtId="0" fontId="5" fillId="6" borderId="2" xfId="0" applyFont="1" applyFill="1" applyBorder="1" applyAlignment="1" applyProtection="1">
      <alignment wrapText="1"/>
      <protection locked="0"/>
    </xf>
    <xf numFmtId="0" fontId="3" fillId="6" borderId="1" xfId="0" applyFont="1" applyFill="1" applyBorder="1" applyProtection="1">
      <protection locked="0"/>
    </xf>
    <xf numFmtId="0" fontId="5" fillId="6" borderId="1" xfId="0" applyFont="1" applyFill="1" applyBorder="1" applyAlignment="1" applyProtection="1">
      <alignment wrapText="1"/>
      <protection locked="0"/>
    </xf>
    <xf numFmtId="0" fontId="0" fillId="0" borderId="9" xfId="0" applyBorder="1" applyAlignment="1" applyProtection="1">
      <alignment wrapText="1"/>
    </xf>
    <xf numFmtId="0" fontId="3" fillId="6" borderId="2" xfId="0" applyFont="1" applyFill="1" applyBorder="1" applyAlignment="1" applyProtection="1">
      <protection locked="0"/>
    </xf>
    <xf numFmtId="0" fontId="3" fillId="6" borderId="3" xfId="0" applyFont="1" applyFill="1" applyBorder="1" applyAlignment="1" applyProtection="1">
      <protection locked="0"/>
    </xf>
    <xf numFmtId="0" fontId="3" fillId="6" borderId="10" xfId="0" applyFont="1" applyFill="1" applyBorder="1" applyAlignment="1" applyProtection="1">
      <protection locked="0"/>
    </xf>
    <xf numFmtId="0" fontId="5" fillId="6" borderId="2" xfId="0" applyFont="1" applyFill="1" applyBorder="1" applyAlignment="1" applyProtection="1">
      <protection locked="0"/>
    </xf>
    <xf numFmtId="14" fontId="3" fillId="6" borderId="3" xfId="0" applyNumberFormat="1" applyFont="1" applyFill="1" applyBorder="1" applyAlignment="1" applyProtection="1">
      <protection locked="0"/>
    </xf>
    <xf numFmtId="14" fontId="3" fillId="6" borderId="10" xfId="0" applyNumberFormat="1" applyFont="1" applyFill="1" applyBorder="1" applyAlignment="1" applyProtection="1">
      <protection locked="0"/>
    </xf>
    <xf numFmtId="0" fontId="13" fillId="0" borderId="0" xfId="0" applyFont="1" applyBorder="1" applyProtection="1"/>
    <xf numFmtId="0" fontId="0" fillId="0" borderId="0" xfId="0" applyBorder="1" applyProtection="1"/>
    <xf numFmtId="0" fontId="0" fillId="0" borderId="0" xfId="0" applyBorder="1" applyAlignment="1" applyProtection="1">
      <alignment wrapText="1"/>
    </xf>
    <xf numFmtId="0" fontId="4" fillId="2" borderId="0" xfId="0" applyFont="1" applyFill="1" applyBorder="1" applyAlignment="1" applyProtection="1">
      <alignment horizontal="left" vertical="center"/>
    </xf>
    <xf numFmtId="0" fontId="3" fillId="0" borderId="0" xfId="0" applyFont="1" applyFill="1" applyBorder="1" applyProtection="1"/>
    <xf numFmtId="0" fontId="5" fillId="0" borderId="34" xfId="0" applyFont="1" applyBorder="1" applyAlignment="1" applyProtection="1">
      <alignment vertical="center"/>
    </xf>
    <xf numFmtId="0" fontId="5" fillId="0" borderId="34" xfId="0" applyFont="1" applyBorder="1" applyAlignment="1" applyProtection="1">
      <alignment vertical="center" wrapText="1"/>
    </xf>
    <xf numFmtId="0" fontId="3" fillId="0" borderId="0" xfId="0" applyFont="1" applyBorder="1" applyAlignment="1" applyProtection="1">
      <alignment wrapText="1"/>
    </xf>
    <xf numFmtId="0" fontId="6" fillId="0" borderId="11" xfId="0" applyFont="1" applyBorder="1" applyAlignment="1" applyProtection="1">
      <alignment horizontal="left" vertical="center"/>
    </xf>
    <xf numFmtId="0" fontId="6" fillId="0" borderId="4" xfId="0" applyFont="1" applyBorder="1" applyAlignment="1" applyProtection="1">
      <alignment horizontal="center" wrapText="1"/>
    </xf>
    <xf numFmtId="0" fontId="6" fillId="0" borderId="19" xfId="0" applyFont="1" applyBorder="1" applyAlignment="1" applyProtection="1">
      <alignment horizontal="center" wrapText="1"/>
    </xf>
    <xf numFmtId="0" fontId="4" fillId="2" borderId="1" xfId="0" applyFont="1" applyFill="1" applyBorder="1" applyAlignment="1" applyProtection="1">
      <alignment horizontal="center" vertical="center" wrapText="1"/>
    </xf>
    <xf numFmtId="0" fontId="5" fillId="0" borderId="32" xfId="0" applyFont="1" applyBorder="1" applyAlignment="1" applyProtection="1">
      <alignment horizontal="left" vertical="center" wrapText="1"/>
    </xf>
    <xf numFmtId="0" fontId="3" fillId="0" borderId="2" xfId="0" applyFont="1" applyBorder="1" applyAlignment="1" applyProtection="1">
      <alignment horizontal="center" wrapText="1"/>
    </xf>
    <xf numFmtId="0" fontId="5" fillId="0" borderId="33" xfId="0" applyFont="1" applyBorder="1" applyAlignment="1" applyProtection="1">
      <alignment vertical="center" wrapText="1"/>
    </xf>
    <xf numFmtId="0" fontId="3" fillId="0" borderId="32"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6" borderId="2" xfId="0" applyFont="1" applyFill="1" applyBorder="1" applyAlignment="1" applyProtection="1">
      <alignment wrapText="1"/>
      <protection locked="0"/>
    </xf>
    <xf numFmtId="0" fontId="3" fillId="6" borderId="3" xfId="0" applyFont="1" applyFill="1" applyBorder="1" applyAlignment="1" applyProtection="1">
      <alignment wrapText="1"/>
      <protection locked="0"/>
    </xf>
    <xf numFmtId="14" fontId="3" fillId="6" borderId="3" xfId="0" applyNumberFormat="1" applyFont="1" applyFill="1" applyBorder="1" applyAlignment="1" applyProtection="1">
      <alignment wrapText="1"/>
      <protection locked="0"/>
    </xf>
    <xf numFmtId="0" fontId="3" fillId="6" borderId="3" xfId="0" applyNumberFormat="1" applyFont="1" applyFill="1" applyBorder="1" applyAlignment="1" applyProtection="1">
      <alignment wrapText="1"/>
      <protection locked="0"/>
    </xf>
    <xf numFmtId="14" fontId="3" fillId="6" borderId="30" xfId="0" applyNumberFormat="1" applyFont="1" applyFill="1" applyBorder="1" applyAlignment="1" applyProtection="1">
      <alignment wrapText="1"/>
      <protection locked="0"/>
    </xf>
    <xf numFmtId="0" fontId="3" fillId="6" borderId="26" xfId="0" applyFont="1" applyFill="1" applyBorder="1" applyAlignment="1" applyProtection="1">
      <alignment wrapText="1"/>
      <protection locked="0"/>
    </xf>
    <xf numFmtId="0" fontId="5" fillId="6" borderId="36" xfId="0" applyFont="1" applyFill="1" applyBorder="1" applyAlignment="1" applyProtection="1">
      <alignment wrapText="1"/>
      <protection locked="0"/>
    </xf>
    <xf numFmtId="14" fontId="3" fillId="6" borderId="36" xfId="0" applyNumberFormat="1" applyFont="1" applyFill="1" applyBorder="1" applyAlignment="1" applyProtection="1">
      <alignment wrapText="1"/>
      <protection locked="0"/>
    </xf>
    <xf numFmtId="0" fontId="3" fillId="6" borderId="36" xfId="0" applyFont="1" applyFill="1" applyBorder="1" applyAlignment="1" applyProtection="1">
      <alignment wrapText="1"/>
      <protection locked="0"/>
    </xf>
    <xf numFmtId="0" fontId="3" fillId="6" borderId="28" xfId="0" applyFont="1" applyFill="1" applyBorder="1" applyAlignment="1" applyProtection="1">
      <alignment wrapText="1"/>
      <protection locked="0"/>
    </xf>
    <xf numFmtId="0" fontId="4" fillId="2" borderId="8" xfId="0" applyFont="1" applyFill="1" applyBorder="1" applyAlignment="1" applyProtection="1">
      <alignment horizontal="center" vertical="center" wrapText="1"/>
    </xf>
    <xf numFmtId="0" fontId="22" fillId="0" borderId="0" xfId="0" applyFont="1" applyAlignment="1" applyProtection="1">
      <alignment vertical="center"/>
    </xf>
    <xf numFmtId="0" fontId="21" fillId="0" borderId="0" xfId="0" applyFont="1" applyProtection="1"/>
    <xf numFmtId="0" fontId="3" fillId="0" borderId="0" xfId="0" applyFont="1" applyBorder="1" applyAlignment="1" applyProtection="1">
      <alignment horizontal="left" vertical="center" wrapText="1" indent="1"/>
    </xf>
    <xf numFmtId="0" fontId="3" fillId="0" borderId="0" xfId="0" applyFont="1" applyBorder="1" applyAlignment="1" applyProtection="1">
      <alignment horizontal="left"/>
    </xf>
    <xf numFmtId="0" fontId="23" fillId="0" borderId="0" xfId="0" applyFont="1" applyBorder="1" applyAlignment="1" applyProtection="1">
      <alignment horizontal="left" vertical="center" wrapText="1" indent="1"/>
    </xf>
    <xf numFmtId="0" fontId="11" fillId="0" borderId="0" xfId="0" applyFont="1" applyBorder="1" applyAlignment="1" applyProtection="1">
      <alignment horizontal="left" wrapText="1"/>
    </xf>
    <xf numFmtId="0" fontId="11" fillId="0" borderId="0" xfId="0" applyFont="1" applyBorder="1" applyAlignment="1" applyProtection="1"/>
    <xf numFmtId="0" fontId="0" fillId="0" borderId="0" xfId="0" applyAlignment="1" applyProtection="1"/>
    <xf numFmtId="0" fontId="0" fillId="0" borderId="0" xfId="0" applyAlignment="1" applyProtection="1">
      <alignment vertical="top"/>
    </xf>
    <xf numFmtId="0" fontId="6" fillId="0" borderId="11" xfId="0" applyFont="1" applyBorder="1" applyAlignment="1" applyProtection="1">
      <alignment wrapText="1"/>
    </xf>
    <xf numFmtId="0" fontId="6" fillId="5" borderId="8" xfId="0" applyFont="1" applyFill="1" applyBorder="1" applyAlignment="1" applyProtection="1">
      <alignment wrapText="1"/>
    </xf>
    <xf numFmtId="0" fontId="4" fillId="5" borderId="8" xfId="0" applyFont="1" applyFill="1" applyBorder="1" applyAlignment="1" applyProtection="1">
      <alignment vertical="center" wrapText="1"/>
    </xf>
    <xf numFmtId="0" fontId="23" fillId="5" borderId="0"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Protection="1"/>
    <xf numFmtId="0" fontId="7" fillId="2" borderId="11"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7" fillId="2" borderId="19" xfId="1" applyFont="1" applyFill="1" applyBorder="1" applyAlignment="1" applyProtection="1">
      <alignment horizontal="left" vertical="center"/>
    </xf>
    <xf numFmtId="0" fontId="3" fillId="0" borderId="18" xfId="0" applyFont="1" applyBorder="1" applyAlignment="1" applyProtection="1">
      <alignment horizontal="left" vertical="top" wrapText="1"/>
    </xf>
    <xf numFmtId="0" fontId="3" fillId="5" borderId="8" xfId="0" applyFont="1" applyFill="1" applyBorder="1" applyAlignment="1" applyProtection="1">
      <alignment wrapText="1"/>
    </xf>
    <xf numFmtId="14" fontId="3" fillId="5" borderId="8" xfId="0" applyNumberFormat="1" applyFont="1" applyFill="1" applyBorder="1" applyAlignment="1" applyProtection="1">
      <alignment wrapText="1"/>
    </xf>
    <xf numFmtId="0" fontId="5" fillId="5" borderId="8" xfId="0" applyFont="1" applyFill="1" applyBorder="1" applyAlignment="1" applyProtection="1">
      <alignment wrapText="1"/>
    </xf>
    <xf numFmtId="0" fontId="6" fillId="0" borderId="0" xfId="0" applyFont="1" applyBorder="1" applyAlignment="1" applyProtection="1">
      <alignment wrapText="1"/>
    </xf>
    <xf numFmtId="0" fontId="6" fillId="0" borderId="8" xfId="0" applyFont="1" applyBorder="1" applyAlignment="1" applyProtection="1">
      <alignment vertical="center"/>
    </xf>
    <xf numFmtId="0" fontId="7" fillId="2" borderId="37" xfId="1" applyFont="1" applyFill="1" applyBorder="1" applyAlignment="1" applyProtection="1">
      <alignment vertical="center"/>
    </xf>
    <xf numFmtId="0" fontId="7" fillId="2" borderId="38" xfId="1" applyFont="1" applyFill="1" applyBorder="1" applyAlignment="1" applyProtection="1">
      <alignment vertical="center"/>
    </xf>
    <xf numFmtId="0" fontId="7" fillId="2" borderId="39" xfId="1" applyFont="1" applyFill="1" applyBorder="1" applyAlignment="1" applyProtection="1">
      <alignment vertical="center"/>
    </xf>
    <xf numFmtId="0" fontId="6" fillId="0" borderId="6" xfId="0" applyFont="1" applyBorder="1" applyAlignment="1" applyProtection="1">
      <alignment horizontal="left" vertical="center"/>
    </xf>
    <xf numFmtId="0" fontId="8" fillId="0" borderId="17" xfId="0" applyFont="1" applyBorder="1" applyAlignment="1" applyProtection="1">
      <alignment horizontal="center" wrapText="1"/>
    </xf>
    <xf numFmtId="0" fontId="8" fillId="0" borderId="25" xfId="0" applyFont="1" applyBorder="1" applyAlignment="1" applyProtection="1">
      <alignment horizontal="center" wrapText="1"/>
    </xf>
    <xf numFmtId="0" fontId="8" fillId="0" borderId="7" xfId="0" applyFont="1" applyBorder="1" applyAlignment="1" applyProtection="1">
      <alignment horizontal="center" wrapText="1"/>
    </xf>
    <xf numFmtId="14" fontId="5" fillId="6" borderId="2" xfId="0" applyNumberFormat="1" applyFont="1" applyFill="1" applyBorder="1" applyAlignment="1" applyProtection="1">
      <protection locked="0"/>
    </xf>
    <xf numFmtId="0" fontId="3" fillId="0" borderId="0" xfId="0" applyFont="1" applyAlignment="1" applyProtection="1">
      <alignment wrapText="1"/>
    </xf>
    <xf numFmtId="0" fontId="5" fillId="0" borderId="26" xfId="0" applyFont="1" applyBorder="1" applyAlignment="1" applyProtection="1">
      <alignment horizontal="left" wrapText="1"/>
    </xf>
    <xf numFmtId="0" fontId="5" fillId="0" borderId="9" xfId="0" applyFont="1" applyBorder="1" applyAlignment="1" applyProtection="1">
      <alignment horizontal="left" wrapText="1"/>
    </xf>
    <xf numFmtId="0" fontId="5" fillId="0" borderId="27" xfId="0" applyFont="1" applyBorder="1" applyAlignment="1" applyProtection="1">
      <alignment horizontal="left" wrapText="1"/>
    </xf>
    <xf numFmtId="0" fontId="3" fillId="0" borderId="11"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5" fillId="0" borderId="1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7" fillId="2" borderId="11"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7" fillId="2" borderId="19" xfId="1" applyFont="1" applyFill="1" applyBorder="1" applyAlignment="1" applyProtection="1">
      <alignment horizontal="left" vertical="center"/>
    </xf>
    <xf numFmtId="0" fontId="5" fillId="0" borderId="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24" fillId="0" borderId="26" xfId="3" applyBorder="1" applyAlignment="1" applyProtection="1">
      <alignment horizontal="left" vertical="top" wrapText="1"/>
    </xf>
    <xf numFmtId="0" fontId="24" fillId="0" borderId="9" xfId="3" applyBorder="1" applyAlignment="1" applyProtection="1">
      <alignment horizontal="left" vertical="top" wrapText="1"/>
    </xf>
    <xf numFmtId="0" fontId="24" fillId="0" borderId="27" xfId="3" applyBorder="1" applyAlignment="1" applyProtection="1">
      <alignment horizontal="left" vertical="top" wrapText="1"/>
    </xf>
    <xf numFmtId="0" fontId="17" fillId="0" borderId="13" xfId="0" applyFont="1" applyBorder="1" applyAlignment="1" applyProtection="1">
      <alignment horizontal="left" vertical="center" wrapText="1"/>
    </xf>
    <xf numFmtId="0" fontId="17" fillId="0" borderId="31" xfId="0" applyFont="1" applyBorder="1" applyAlignment="1" applyProtection="1">
      <alignment horizontal="left" vertical="center" wrapText="1"/>
    </xf>
    <xf numFmtId="0" fontId="3" fillId="0" borderId="2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3" fillId="0" borderId="0" xfId="0" applyFont="1" applyBorder="1" applyProtection="1"/>
    <xf numFmtId="0" fontId="4" fillId="2" borderId="20"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5" fillId="0" borderId="0" xfId="0" applyFont="1" applyAlignment="1" applyProtection="1">
      <alignment wrapText="1"/>
    </xf>
    <xf numFmtId="0" fontId="13" fillId="0" borderId="0" xfId="0" applyFont="1" applyBorder="1" applyAlignment="1" applyProtection="1">
      <alignment wrapText="1"/>
    </xf>
    <xf numFmtId="0" fontId="4" fillId="2" borderId="21" xfId="0" applyFont="1" applyFill="1" applyBorder="1" applyAlignment="1" applyProtection="1">
      <alignment vertical="center" wrapText="1"/>
    </xf>
    <xf numFmtId="0" fontId="4" fillId="2" borderId="14" xfId="0" applyFont="1" applyFill="1" applyBorder="1" applyAlignment="1" applyProtection="1">
      <alignment vertical="center" wrapText="1"/>
    </xf>
  </cellXfs>
  <cellStyles count="4">
    <cellStyle name="Heading 2 2" xfId="1" xr:uid="{00000000-0005-0000-0000-000000000000}"/>
    <cellStyle name="Hyperlink" xfId="3" builtinId="8"/>
    <cellStyle name="Normal" xfId="0" builtinId="0"/>
    <cellStyle name="Normal 4" xfId="2" xr:uid="{00000000-0005-0000-0000-000002000000}"/>
  </cellStyles>
  <dxfs count="5">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protection locked="1" hidden="0"/>
    </dxf>
    <dxf>
      <font>
        <b val="0"/>
        <i val="0"/>
        <strike val="0"/>
        <condense val="0"/>
        <extend val="0"/>
        <outline val="0"/>
        <shadow val="0"/>
        <u val="none"/>
        <vertAlign val="baseline"/>
        <sz val="11"/>
        <color theme="1"/>
        <name val="Arial"/>
        <family val="2"/>
        <scheme val="none"/>
      </font>
      <alignment horizontal="left" vertical="center" textRotation="0" wrapText="1" indent="1" justifyLastLine="0" shrinkToFit="0" readingOrder="0"/>
      <protection locked="1" hidden="0"/>
    </dxf>
    <dxf>
      <border outline="0">
        <left style="medium">
          <color indexed="64"/>
        </left>
        <right style="medium">
          <color indexed="64"/>
        </right>
        <bottom style="medium">
          <color indexed="64"/>
        </bottom>
      </border>
    </dxf>
    <dxf>
      <alignment vertical="bottom" textRotation="0" indent="0" justifyLastLine="0" shrinkToFit="0" readingOrder="0"/>
    </dxf>
  </dxfs>
  <tableStyles count="1" defaultTableStyle="TableStyleMedium2" defaultPivotStyle="PivotStyleLight16">
    <tableStyle name="Table Style 1" pivot="0" count="0" xr9:uid="{8E8AB089-C6E9-4976-9725-B9A67824899C}"/>
  </tableStyles>
  <colors>
    <mruColors>
      <color rgb="FF7FA29A"/>
      <color rgb="FF046B5C"/>
      <color rgb="FFF2F2F2"/>
      <color rgb="FFE8DFCA"/>
      <color rgb="FFF2F1E8"/>
      <color rgb="FFE0D4B5"/>
      <color rgb="FF16D4B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FF5A5A-E0FD-41F3-8969-D9934A7A2D10}" name="Table1" displayName="Table1" ref="A12:C14" totalsRowShown="0" headerRowDxfId="4" tableBorderDxfId="3">
  <autoFilter ref="A12:C14" xr:uid="{ECE9D3BC-C563-4574-93CA-F1834E88C0A4}"/>
  <tableColumns count="3">
    <tableColumn id="1" xr3:uid="{3B997416-E401-4B26-9A4E-739AE6C002D4}" name="Tab topic:" dataDxfId="2"/>
    <tableColumn id="2" xr3:uid="{9C991469-68AA-4505-BD84-F3E2CB543B94}" name="Tab name:" dataDxfId="1"/>
    <tableColumn id="3" xr3:uid="{5F3407BC-1856-436E-BBE6-D04E7F6AEC60}" name="Number of tabs available:" dataDxfId="0"/>
  </tableColumns>
  <tableStyleInfo name="Table Style 1" showFirstColumn="0" showLastColumn="0" showRowStripes="1" showColumnStripes="0"/>
  <extLst>
    <ext xmlns:x14="http://schemas.microsoft.com/office/spreadsheetml/2009/9/main" uri="{504A1905-F514-4f6f-8877-14C23A59335A}">
      <x14:table altText="Organiz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ManagedCareTA@mathematica-mpr.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22"/>
  <sheetViews>
    <sheetView showGridLines="0" zoomScale="90" zoomScaleNormal="90" workbookViewId="0">
      <selection sqref="A1:C21"/>
    </sheetView>
  </sheetViews>
  <sheetFormatPr defaultColWidth="8.6640625" defaultRowHeight="14.4" x14ac:dyDescent="0.3"/>
  <cols>
    <col min="1" max="1" width="77.33203125" style="1" customWidth="1"/>
    <col min="2" max="2" width="24.5546875" style="1" customWidth="1"/>
    <col min="3" max="3" width="56" style="1" customWidth="1"/>
    <col min="4" max="16384" width="8.6640625" style="1"/>
  </cols>
  <sheetData>
    <row r="1" spans="1:3" ht="23.4" thickBot="1" x14ac:dyDescent="0.35">
      <c r="A1" s="149" t="s">
        <v>4</v>
      </c>
      <c r="B1" s="150"/>
      <c r="C1" s="151"/>
    </row>
    <row r="2" spans="1:3" ht="196.2" customHeight="1" x14ac:dyDescent="0.3">
      <c r="A2" s="170" t="s">
        <v>436</v>
      </c>
      <c r="B2" s="171"/>
      <c r="C2" s="172"/>
    </row>
    <row r="3" spans="1:3" s="142" customFormat="1" ht="88.2" customHeight="1" x14ac:dyDescent="0.3">
      <c r="A3" s="179" t="s">
        <v>432</v>
      </c>
      <c r="B3" s="180"/>
      <c r="C3" s="181"/>
    </row>
    <row r="4" spans="1:3" ht="45" customHeight="1" x14ac:dyDescent="0.3">
      <c r="A4" s="182" t="s">
        <v>396</v>
      </c>
      <c r="B4" s="183"/>
      <c r="C4" s="184"/>
    </row>
    <row r="5" spans="1:3" ht="43.35" customHeight="1" x14ac:dyDescent="0.3">
      <c r="A5" s="179" t="s">
        <v>422</v>
      </c>
      <c r="B5" s="180"/>
      <c r="C5" s="181"/>
    </row>
    <row r="6" spans="1:3" ht="30.6" customHeight="1" x14ac:dyDescent="0.3">
      <c r="A6" s="179" t="s">
        <v>423</v>
      </c>
      <c r="B6" s="180"/>
      <c r="C6" s="181"/>
    </row>
    <row r="7" spans="1:3" ht="21.6" customHeight="1" x14ac:dyDescent="0.3">
      <c r="A7" s="179" t="s">
        <v>445</v>
      </c>
      <c r="B7" s="180"/>
      <c r="C7" s="181"/>
    </row>
    <row r="8" spans="1:3" ht="21.6" customHeight="1" thickBot="1" x14ac:dyDescent="0.35">
      <c r="A8" s="185" t="s">
        <v>446</v>
      </c>
      <c r="B8" s="186"/>
      <c r="C8" s="187"/>
    </row>
    <row r="9" spans="1:3" ht="17.25" customHeight="1" thickBot="1" x14ac:dyDescent="0.35">
      <c r="A9" s="134" t="s">
        <v>442</v>
      </c>
    </row>
    <row r="10" spans="1:3" ht="22.5" customHeight="1" thickBot="1" x14ac:dyDescent="0.35">
      <c r="A10" s="149" t="s">
        <v>59</v>
      </c>
      <c r="B10" s="150"/>
      <c r="C10" s="151"/>
    </row>
    <row r="11" spans="1:3" ht="62.25" customHeight="1" x14ac:dyDescent="0.3">
      <c r="A11" s="173" t="s">
        <v>433</v>
      </c>
      <c r="B11" s="174"/>
      <c r="C11" s="175"/>
    </row>
    <row r="12" spans="1:3" s="141" customFormat="1" ht="25.95" customHeight="1" x14ac:dyDescent="0.3">
      <c r="A12" s="139" t="s">
        <v>246</v>
      </c>
      <c r="B12" s="140" t="s">
        <v>250</v>
      </c>
      <c r="C12" s="140" t="s">
        <v>249</v>
      </c>
    </row>
    <row r="13" spans="1:3" x14ac:dyDescent="0.3">
      <c r="A13" s="136" t="s">
        <v>294</v>
      </c>
      <c r="B13" s="7" t="s">
        <v>247</v>
      </c>
      <c r="C13" s="137">
        <v>1</v>
      </c>
    </row>
    <row r="14" spans="1:3" ht="14.7" customHeight="1" x14ac:dyDescent="0.3">
      <c r="A14" s="136" t="s">
        <v>295</v>
      </c>
      <c r="B14" s="7" t="s">
        <v>248</v>
      </c>
      <c r="C14" s="137">
        <v>15</v>
      </c>
    </row>
    <row r="15" spans="1:3" ht="0.6" customHeight="1" x14ac:dyDescent="0.3">
      <c r="A15" s="138" t="s">
        <v>444</v>
      </c>
      <c r="B15" s="7"/>
      <c r="C15" s="137"/>
    </row>
    <row r="16" spans="1:3" ht="14.7" customHeight="1" thickBot="1" x14ac:dyDescent="0.35">
      <c r="A16" s="135" t="s">
        <v>442</v>
      </c>
    </row>
    <row r="17" spans="1:3" ht="23.4" thickBot="1" x14ac:dyDescent="0.35">
      <c r="A17" s="176" t="s">
        <v>70</v>
      </c>
      <c r="B17" s="177"/>
      <c r="C17" s="178"/>
    </row>
    <row r="18" spans="1:3" ht="45" customHeight="1" x14ac:dyDescent="0.3">
      <c r="A18" s="170" t="s">
        <v>434</v>
      </c>
      <c r="B18" s="171"/>
      <c r="C18" s="172"/>
    </row>
    <row r="19" spans="1:3" s="141" customFormat="1" ht="36.6" customHeight="1" thickBot="1" x14ac:dyDescent="0.35">
      <c r="A19" s="167" t="s">
        <v>435</v>
      </c>
      <c r="B19" s="168"/>
      <c r="C19" s="169"/>
    </row>
    <row r="20" spans="1:3" x14ac:dyDescent="0.3">
      <c r="A20" s="135"/>
    </row>
    <row r="21" spans="1:3" ht="75.599999999999994" customHeight="1" x14ac:dyDescent="0.3">
      <c r="A21" s="166" t="s">
        <v>451</v>
      </c>
      <c r="B21" s="166"/>
      <c r="C21" s="166"/>
    </row>
    <row r="22" spans="1:3" x14ac:dyDescent="0.3">
      <c r="A22" s="135" t="s">
        <v>443</v>
      </c>
    </row>
  </sheetData>
  <sheetProtection algorithmName="SHA-512" hashValue="ekqIyK341WYzMw+gu6lgRATPrwcsjYM0JZJZ0iXQJ4xVF+kUEOOvsgXi35JEpKQaNCU7YmtWY28wUzFpJex0JA==" saltValue="MHOvB2BSs3DNq9qtaX9ZKw==" spinCount="100000" sheet="1" objects="1" scenarios="1" formatColumns="0" formatRows="0"/>
  <mergeCells count="12">
    <mergeCell ref="A21:C21"/>
    <mergeCell ref="A19:C19"/>
    <mergeCell ref="A2:C2"/>
    <mergeCell ref="A11:C11"/>
    <mergeCell ref="A17:C17"/>
    <mergeCell ref="A18:C18"/>
    <mergeCell ref="A3:C3"/>
    <mergeCell ref="A4:C4"/>
    <mergeCell ref="A7:C7"/>
    <mergeCell ref="A5:C5"/>
    <mergeCell ref="A6:C6"/>
    <mergeCell ref="A8:C8"/>
  </mergeCells>
  <hyperlinks>
    <hyperlink ref="A8" r:id="rId1" tooltip="Support email at ManagedCareTA@mathematica-mpr.com" xr:uid="{8CD6BAF3-B460-4418-A1FD-344AF46636E6}"/>
  </hyperlinks>
  <pageMargins left="0.25" right="0.25" top="0.75" bottom="0.75" header="0.3" footer="0.3"/>
  <pageSetup paperSize="5" scale="60" orientation="landscape" r:id="rId2"/>
  <headerFooter>
    <oddHeader>&amp;CDRAFT FOR STATE FEEDBACK ONLY</oddHeader>
    <oddFooter>&amp;RSeptember 9, 2020</oddFooter>
  </headerFooter>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5FDB-9446-4231-A8F2-826939B5B388}">
  <sheetPr>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IF('I_State&amp;Prog_Info'!L15="","[Program 8]",'I_State&amp;Prog_Info'!L15)</f>
        <v>[Program 8]</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IF('I_State&amp;Prog_Info'!L17="","(Placeholder for plan type)",'I_State&amp;Prog_Info'!L17)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IF('I_State&amp;Prog_Info'!L59="","(Placeholder for providers)",'I_State&amp;Prog_Info'!L59)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IF('I_State&amp;Prog_Info'!L39="","(Placeholder for separate analysis and results document)",'I_State&amp;Prog_Info'!L39)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IF('I_State&amp;Prog_Info'!L40="","(Placeholder for separate analysis and results document)",'I_State&amp;Prog_Info'!L40)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IF('I_State&amp;Prog_Info'!L41="","(Placeholder for separate analysis and results document)",'I_State&amp;Prog_Info'!L41)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biRVThJhFHakeJpIO4I+C4WlRyAo3VEJt3iq4V8XtFef+nMZVAEfpa2lTUOoCX4rn4JDcNVCRAphBfE74AIqFQ==" saltValue="wDPuVTh6I7gMgyK/FDMu1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E160031F-7A8E-46D0-BDFD-4CC99C7B015A}"/>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437E512E-82DD-469C-A057-B753A0E189B1}">
          <x14:formula1>
            <xm:f>'Set Values'!$H$3:$H$12</xm:f>
          </x14:formula1>
          <xm:sqref>E18:CZ18</xm:sqref>
        </x14:dataValidation>
        <x14:dataValidation type="list" allowBlank="1" showInputMessage="1" xr:uid="{7E963080-AB07-4802-95DB-A72B6AEEDD2E}">
          <x14:formula1>
            <xm:f>'Set Values'!$K$3:$K$10</xm:f>
          </x14:formula1>
          <xm:sqref>E23:L23</xm:sqref>
        </x14:dataValidation>
        <x14:dataValidation type="list" allowBlank="1" showInputMessage="1" prompt="To enter free text, select cell and type - do not click into cell" xr:uid="{50C0715F-748E-4CB9-AE52-29567299B209}">
          <x14:formula1>
            <xm:f>'Set Values'!$G$3:$G$14</xm:f>
          </x14:formula1>
          <xm:sqref>E16:CZ16</xm:sqref>
        </x14:dataValidation>
        <x14:dataValidation type="list" allowBlank="1" showInputMessage="1" showErrorMessage="1" xr:uid="{22B2B594-F1B2-462E-8A7F-7F90BC7613C3}">
          <x14:formula1>
            <xm:f>'Set Values'!$L$3:$L$5</xm:f>
          </x14:formula1>
          <xm:sqref>E24:L24</xm:sqref>
        </x14:dataValidation>
        <x14:dataValidation type="list" allowBlank="1" showInputMessage="1" showErrorMessage="1" xr:uid="{E346A345-3D21-4FDA-B46E-E483B0A691B5}">
          <x14:formula1>
            <xm:f>'Set Values'!$M$3:$M$4</xm:f>
          </x14:formula1>
          <xm:sqref>E31:AR31 E38:AR38</xm:sqref>
        </x14:dataValidation>
        <x14:dataValidation type="list" allowBlank="1" showInputMessage="1" prompt="To enter free text, select cell and type - do not click into cell" xr:uid="{62AABD41-C20F-4BD4-B662-91C28AF5805D}">
          <x14:formula1>
            <xm:f>'Set Values'!$F$3:$F$12</xm:f>
          </x14:formula1>
          <xm:sqref>E14:CZ14</xm:sqref>
        </x14:dataValidation>
        <x14:dataValidation type="list" allowBlank="1" showInputMessage="1" prompt="To enter free text, select cell and type - do not click into cell" xr:uid="{C0793C1A-129B-4843-9504-2F11BB609DA2}">
          <x14:formula1>
            <xm:f>'Set Values'!$I$3:$I$7</xm:f>
          </x14:formula1>
          <xm:sqref>E17:CZ17</xm:sqref>
        </x14:dataValidation>
        <x14:dataValidation type="list" allowBlank="1" showInputMessage="1" xr:uid="{87792807-1F37-47C1-860A-A0A92485CF20}">
          <x14:formula1>
            <xm:f>'Set Values'!$I$3:$I$7</xm:f>
          </x14:formula1>
          <xm:sqref>E19:CZ19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8D885-ABB1-4572-9BBD-5852DC1E8673}">
  <sheetPr>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IF('I_State&amp;Prog_Info'!M15="","[Program 9]",'I_State&amp;Prog_Info'!M15)</f>
        <v>[Program 9]</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IF('I_State&amp;Prog_Info'!M17="","(Placeholder for plan type)",'I_State&amp;Prog_Info'!M17)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IF('I_State&amp;Prog_Info'!M59="","(Placeholder for providers)",'I_State&amp;Prog_Info'!M59)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IF('I_State&amp;Prog_Info'!M39="","(Placeholder for separate analysis and results document)",'I_State&amp;Prog_Info'!M39)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IF('I_State&amp;Prog_Info'!M40="","(Placeholder for separate analysis and results document)",'I_State&amp;Prog_Info'!M40)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IF('I_State&amp;Prog_Info'!M41="","(Placeholder for separate analysis and results document)",'I_State&amp;Prog_Info'!M41)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daGXQqEV0oyrxfhl7Y/ohz5YAp8iF0v0nA14lnkJJnwnqTcIzX07/g6QSS1jQjdUe11eMYJ4blvKELO64t4ZXw==" saltValue="L81yZ6xHcnGDvDzluHbu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77C9DF37-7090-4776-B597-047A2D659D02}"/>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ECFE8060-767D-453A-AFA3-CB676C0D35DA}">
          <x14:formula1>
            <xm:f>'Set Values'!$I$3:$I$7</xm:f>
          </x14:formula1>
          <xm:sqref>E19:CZ19</xm:sqref>
        </x14:dataValidation>
        <x14:dataValidation type="list" allowBlank="1" showInputMessage="1" prompt="To enter free text, select cell and type - do not click into cell" xr:uid="{8E5AD156-595A-4232-A6A1-BF60F6598EF6}">
          <x14:formula1>
            <xm:f>'Set Values'!$I$3:$I$7</xm:f>
          </x14:formula1>
          <xm:sqref>E17:CZ17</xm:sqref>
        </x14:dataValidation>
        <x14:dataValidation type="list" allowBlank="1" showInputMessage="1" prompt="To enter free text, select cell and type - do not click into cell" xr:uid="{B0022BDB-BC50-4CBC-BF0E-361BE072E1C1}">
          <x14:formula1>
            <xm:f>'Set Values'!$F$3:$F$12</xm:f>
          </x14:formula1>
          <xm:sqref>E14:CZ14</xm:sqref>
        </x14:dataValidation>
        <x14:dataValidation type="list" allowBlank="1" showInputMessage="1" showErrorMessage="1" xr:uid="{6A3DE69B-9DBA-46AE-A532-C80669D5BC92}">
          <x14:formula1>
            <xm:f>'Set Values'!$M$3:$M$4</xm:f>
          </x14:formula1>
          <xm:sqref>E31:AR31 E38:AR38</xm:sqref>
        </x14:dataValidation>
        <x14:dataValidation type="list" allowBlank="1" showInputMessage="1" showErrorMessage="1" xr:uid="{A385F201-A511-4E72-AF62-FC7062A70C53}">
          <x14:formula1>
            <xm:f>'Set Values'!$L$3:$L$5</xm:f>
          </x14:formula1>
          <xm:sqref>E24:L24</xm:sqref>
        </x14:dataValidation>
        <x14:dataValidation type="list" allowBlank="1" showInputMessage="1" prompt="To enter free text, select cell and type - do not click into cell" xr:uid="{425AAA53-F7F0-477E-8B5A-13F0B9BD8FCA}">
          <x14:formula1>
            <xm:f>'Set Values'!$G$3:$G$14</xm:f>
          </x14:formula1>
          <xm:sqref>E16:CZ16</xm:sqref>
        </x14:dataValidation>
        <x14:dataValidation type="list" allowBlank="1" showInputMessage="1" xr:uid="{5FE75B69-7C48-4DAD-8E9A-DE6A5D3561C7}">
          <x14:formula1>
            <xm:f>'Set Values'!$K$3:$K$10</xm:f>
          </x14:formula1>
          <xm:sqref>E23:L23</xm:sqref>
        </x14:dataValidation>
        <x14:dataValidation type="list" allowBlank="1" showInputMessage="1" prompt="To enter free text, select cell and type - do not click into cell" xr:uid="{A95AD7DC-7ECC-42C5-820F-854013EA7028}">
          <x14:formula1>
            <xm:f>'Set Values'!$H$3:$H$12</xm:f>
          </x14:formula1>
          <xm:sqref>E18:CZ18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D6C9C-C919-45FC-8C0B-1EBFF50E99B8}">
  <sheetPr>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IF('I_State&amp;Prog_Info'!N15="","[Program 10]",'I_State&amp;Prog_Info'!N15)</f>
        <v>[Program 10]</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IF('I_State&amp;Prog_Info'!N17="","(Placeholder for plan type)",'I_State&amp;Prog_Info'!N17)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IF('I_State&amp;Prog_Info'!N59="","(Placeholder for providers)",'I_State&amp;Prog_Info'!N59)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IF('I_State&amp;Prog_Info'!N39="","(Placeholder for separate analysis and results document)",'I_State&amp;Prog_Info'!N39)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IF('I_State&amp;Prog_Info'!N40="","(Placeholder for separate analysis and results document)",'I_State&amp;Prog_Info'!N40)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IF('I_State&amp;Prog_Info'!N41="","(Placeholder for separate analysis and results document)",'I_State&amp;Prog_Info'!N41)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VajhkPqf+WWtla/n5t9c08fqXuV6iii19uQjT57FOsbUGceN1fXyLRxOrTFEbzEv8qfYldDIPqTJNjHCsXfCBw==" saltValue="1+OP/JvLkk5ruv8ojBoqC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AFE3378C-1D6D-47B2-A055-80AC6B9FDE22}"/>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37290AD6-5413-4EB3-889B-2C1C8D21644D}">
          <x14:formula1>
            <xm:f>'Set Values'!$H$3:$H$12</xm:f>
          </x14:formula1>
          <xm:sqref>E18:CZ18</xm:sqref>
        </x14:dataValidation>
        <x14:dataValidation type="list" allowBlank="1" showInputMessage="1" xr:uid="{AC29E261-A2A5-4274-A587-FF035D8F099A}">
          <x14:formula1>
            <xm:f>'Set Values'!$K$3:$K$10</xm:f>
          </x14:formula1>
          <xm:sqref>E23:L23</xm:sqref>
        </x14:dataValidation>
        <x14:dataValidation type="list" allowBlank="1" showInputMessage="1" prompt="To enter free text, select cell and type - do not click into cell" xr:uid="{E0A36956-4D87-4203-B3F3-6FD0C1201687}">
          <x14:formula1>
            <xm:f>'Set Values'!$G$3:$G$14</xm:f>
          </x14:formula1>
          <xm:sqref>E16:CZ16</xm:sqref>
        </x14:dataValidation>
        <x14:dataValidation type="list" allowBlank="1" showInputMessage="1" showErrorMessage="1" xr:uid="{4A0EAADA-0FE3-4BCF-843E-48AD3F92A5A5}">
          <x14:formula1>
            <xm:f>'Set Values'!$L$3:$L$5</xm:f>
          </x14:formula1>
          <xm:sqref>E24:L24</xm:sqref>
        </x14:dataValidation>
        <x14:dataValidation type="list" allowBlank="1" showInputMessage="1" showErrorMessage="1" xr:uid="{303F768A-E342-43F2-A2E2-CC30AC00859E}">
          <x14:formula1>
            <xm:f>'Set Values'!$M$3:$M$4</xm:f>
          </x14:formula1>
          <xm:sqref>E31:AR31 E38:AR38</xm:sqref>
        </x14:dataValidation>
        <x14:dataValidation type="list" allowBlank="1" showInputMessage="1" prompt="To enter free text, select cell and type - do not click into cell" xr:uid="{80FD821F-3300-4A25-97E8-E801B024A418}">
          <x14:formula1>
            <xm:f>'Set Values'!$F$3:$F$12</xm:f>
          </x14:formula1>
          <xm:sqref>E14:CZ14</xm:sqref>
        </x14:dataValidation>
        <x14:dataValidation type="list" allowBlank="1" showInputMessage="1" prompt="To enter free text, select cell and type - do not click into cell" xr:uid="{F310BD38-9DB1-4958-8473-1519073BE3A4}">
          <x14:formula1>
            <xm:f>'Set Values'!$I$3:$I$7</xm:f>
          </x14:formula1>
          <xm:sqref>E17:CZ17</xm:sqref>
        </x14:dataValidation>
        <x14:dataValidation type="list" allowBlank="1" showInputMessage="1" xr:uid="{A1B4DF53-1631-4FA0-9CCF-6462F44C353A}">
          <x14:formula1>
            <xm:f>'Set Values'!$I$3:$I$7</xm:f>
          </x14:formula1>
          <xm:sqref>E19:CZ19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4761-19EA-49BE-974F-37B664C804CF}">
  <sheetPr>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IF('I_State&amp;Prog_Info'!O15="","[Program 11]",'I_State&amp;Prog_Info'!O15)</f>
        <v>[Program 11]</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IF('I_State&amp;Prog_Info'!O17="","(Placeholder for plan type)",'I_State&amp;Prog_Info'!O17)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IF('I_State&amp;Prog_Info'!O59="","(Placeholder for providers)",'I_State&amp;Prog_Info'!O59)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IF('I_State&amp;Prog_Info'!O39="","(Placeholder for separate analysis and results document)",'I_State&amp;Prog_Info'!O39)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IF('I_State&amp;Prog_Info'!O40="","(Placeholder for separate analysis and results document)",'I_State&amp;Prog_Info'!O40)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IF('I_State&amp;Prog_Info'!O41="","(Placeholder for separate analysis and results document)",'I_State&amp;Prog_Info'!O41)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AA2AKo/bnUF8kYCDCLs/4yEpXyRnpw8CKoviWMuiYuEe0SgYHqUpXmhBs6fn1+xBWypkgE7mpKLPkE9bLvLlow==" saltValue="POAWy9tW1+6fiKfhho3CD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B8F0B70B-5E2D-4938-81B7-5AD8CE11D8E0}"/>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AB40D979-525D-4604-9E50-177C4C9DFC6D}">
          <x14:formula1>
            <xm:f>'Set Values'!$I$3:$I$7</xm:f>
          </x14:formula1>
          <xm:sqref>E19:CZ19</xm:sqref>
        </x14:dataValidation>
        <x14:dataValidation type="list" allowBlank="1" showInputMessage="1" prompt="To enter free text, select cell and type - do not click into cell" xr:uid="{5FCE09CE-43DE-4F0B-AEA6-A7166F94463B}">
          <x14:formula1>
            <xm:f>'Set Values'!$I$3:$I$7</xm:f>
          </x14:formula1>
          <xm:sqref>E17:CZ17</xm:sqref>
        </x14:dataValidation>
        <x14:dataValidation type="list" allowBlank="1" showInputMessage="1" prompt="To enter free text, select cell and type - do not click into cell" xr:uid="{DAFCC888-C504-41D2-9687-4B706000E74F}">
          <x14:formula1>
            <xm:f>'Set Values'!$F$3:$F$12</xm:f>
          </x14:formula1>
          <xm:sqref>E14:CZ14</xm:sqref>
        </x14:dataValidation>
        <x14:dataValidation type="list" allowBlank="1" showInputMessage="1" showErrorMessage="1" xr:uid="{0DDE28CB-8C94-421F-98F5-918837D2F733}">
          <x14:formula1>
            <xm:f>'Set Values'!$M$3:$M$4</xm:f>
          </x14:formula1>
          <xm:sqref>E31:AR31 E38:AR38</xm:sqref>
        </x14:dataValidation>
        <x14:dataValidation type="list" allowBlank="1" showInputMessage="1" showErrorMessage="1" xr:uid="{E64FBDB8-33F0-4725-A976-2FE29584B4EC}">
          <x14:formula1>
            <xm:f>'Set Values'!$L$3:$L$5</xm:f>
          </x14:formula1>
          <xm:sqref>E24:L24</xm:sqref>
        </x14:dataValidation>
        <x14:dataValidation type="list" allowBlank="1" showInputMessage="1" prompt="To enter free text, select cell and type - do not click into cell" xr:uid="{EF469232-395C-4587-B483-ADD19AFC1294}">
          <x14:formula1>
            <xm:f>'Set Values'!$G$3:$G$14</xm:f>
          </x14:formula1>
          <xm:sqref>E16:CZ16</xm:sqref>
        </x14:dataValidation>
        <x14:dataValidation type="list" allowBlank="1" showInputMessage="1" xr:uid="{7ABDF271-06A2-41DB-B668-25C2F2C49CE5}">
          <x14:formula1>
            <xm:f>'Set Values'!$K$3:$K$10</xm:f>
          </x14:formula1>
          <xm:sqref>E23:L23</xm:sqref>
        </x14:dataValidation>
        <x14:dataValidation type="list" allowBlank="1" showInputMessage="1" prompt="To enter free text, select cell and type - do not click into cell" xr:uid="{06A73DE9-83CD-4550-A240-A31E771B6E31}">
          <x14:formula1>
            <xm:f>'Set Values'!$H$3:$H$12</xm:f>
          </x14:formula1>
          <xm:sqref>E18:CZ18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DD15-957D-4D92-A43A-80B51667548F}">
  <sheetPr>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IF('I_State&amp;Prog_Info'!P15="","[Program 12]",'I_State&amp;Prog_Info'!P15)</f>
        <v>[Program 12]</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IF('I_State&amp;Prog_Info'!P17="","(Placeholder for plan type)",'I_State&amp;Prog_Info'!P17)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IF('I_State&amp;Prog_Info'!P59="","(Placeholder for providers)",'I_State&amp;Prog_Info'!P59)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IF('I_State&amp;Prog_Info'!P39="","(Placeholder for separate analysis and results document)",'I_State&amp;Prog_Info'!P39)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IF('I_State&amp;Prog_Info'!P40="","(Placeholder for separate analysis and results document)",'I_State&amp;Prog_Info'!P40)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IF('I_State&amp;Prog_Info'!P41="","(Placeholder for separate analysis and results document)",'I_State&amp;Prog_Info'!P41)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uq+A72ntYWA7BCTYX4D+CWabCxiiF09f7M4Sx5SrU8AzrQ4WggfegzJt/qrVKbT44niuv2VRuA+VuUccCZeIFQ==" saltValue="77iSFqaQzytiqAOGklve4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59BB5A2C-E86D-4884-A3BE-DE5F09F785C1}"/>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782BE8C4-DFF7-4D0F-854A-B142475EA28C}">
          <x14:formula1>
            <xm:f>'Set Values'!$H$3:$H$12</xm:f>
          </x14:formula1>
          <xm:sqref>E18:CZ18</xm:sqref>
        </x14:dataValidation>
        <x14:dataValidation type="list" allowBlank="1" showInputMessage="1" xr:uid="{7544A966-BB09-4B69-967B-C5824767E572}">
          <x14:formula1>
            <xm:f>'Set Values'!$K$3:$K$10</xm:f>
          </x14:formula1>
          <xm:sqref>E23:L23</xm:sqref>
        </x14:dataValidation>
        <x14:dataValidation type="list" allowBlank="1" showInputMessage="1" prompt="To enter free text, select cell and type - do not click into cell" xr:uid="{B9DEF982-CFD8-4D5F-9DDA-D2A7197DD3E3}">
          <x14:formula1>
            <xm:f>'Set Values'!$G$3:$G$14</xm:f>
          </x14:formula1>
          <xm:sqref>E16:CZ16</xm:sqref>
        </x14:dataValidation>
        <x14:dataValidation type="list" allowBlank="1" showInputMessage="1" showErrorMessage="1" xr:uid="{F03198FA-E6E2-45A5-B397-67AB0451A84F}">
          <x14:formula1>
            <xm:f>'Set Values'!$L$3:$L$5</xm:f>
          </x14:formula1>
          <xm:sqref>E24:L24</xm:sqref>
        </x14:dataValidation>
        <x14:dataValidation type="list" allowBlank="1" showInputMessage="1" showErrorMessage="1" xr:uid="{2ADCCD5F-91E5-4DCB-B871-AE922A5B18F8}">
          <x14:formula1>
            <xm:f>'Set Values'!$M$3:$M$4</xm:f>
          </x14:formula1>
          <xm:sqref>E31:AR31 E38:AR38</xm:sqref>
        </x14:dataValidation>
        <x14:dataValidation type="list" allowBlank="1" showInputMessage="1" prompt="To enter free text, select cell and type - do not click into cell" xr:uid="{D640F519-4DD8-48F0-B382-9E90F5AEFA87}">
          <x14:formula1>
            <xm:f>'Set Values'!$F$3:$F$12</xm:f>
          </x14:formula1>
          <xm:sqref>E14:CZ14</xm:sqref>
        </x14:dataValidation>
        <x14:dataValidation type="list" allowBlank="1" showInputMessage="1" prompt="To enter free text, select cell and type - do not click into cell" xr:uid="{27D8D145-55D4-4E2B-8F37-A781F8F83E66}">
          <x14:formula1>
            <xm:f>'Set Values'!$I$3:$I$7</xm:f>
          </x14:formula1>
          <xm:sqref>E17:CZ17</xm:sqref>
        </x14:dataValidation>
        <x14:dataValidation type="list" allowBlank="1" showInputMessage="1" xr:uid="{D40D5A2D-BB2D-4789-A425-60CD2B973D9B}">
          <x14:formula1>
            <xm:f>'Set Values'!$I$3:$I$7</xm:f>
          </x14:formula1>
          <xm:sqref>E19:CZ19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6065E-0299-48F3-A8D4-B0D41D670C62}">
  <sheetPr>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IF('I_State&amp;Prog_Info'!Q15="","[Program 13]",'I_State&amp;Prog_Info'!Q15)</f>
        <v>[Program 13]</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IF('I_State&amp;Prog_Info'!Q17="","(Placeholder for plan type)",'I_State&amp;Prog_Info'!Q17)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IF('I_State&amp;Prog_Info'!Q59="","(Placeholder for providers)",'I_State&amp;Prog_Info'!Q59)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IF('I_State&amp;Prog_Info'!Q39="","(Placeholder for separate analysis and results document)",'I_State&amp;Prog_Info'!Q39)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IF('I_State&amp;Prog_Info'!Q40="","(Placeholder for separate analysis and results document)",'I_State&amp;Prog_Info'!Q40)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IF('I_State&amp;Prog_Info'!Q41="","(Placeholder for separate analysis and results document)",'I_State&amp;Prog_Info'!Q41)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yg6fuPX3k7NwxR/ITO3StvFW05bo25kideogmtcrNbXYSRhUQqeB5U+/7IPMQCke6taDyNqDGUZk/7LWxHw1nA==" saltValue="2cESYK3RmeX4PRMyDCK7Z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DA890EE7-48E3-4485-9FF8-BE0D9FFDCBCE}"/>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A3DEED02-B3F6-4FC7-B129-761C42173015}">
          <x14:formula1>
            <xm:f>'Set Values'!$I$3:$I$7</xm:f>
          </x14:formula1>
          <xm:sqref>E19:CZ19</xm:sqref>
        </x14:dataValidation>
        <x14:dataValidation type="list" allowBlank="1" showInputMessage="1" prompt="To enter free text, select cell and type - do not click into cell" xr:uid="{811231D5-2F25-40B5-B08A-FC9A01341124}">
          <x14:formula1>
            <xm:f>'Set Values'!$I$3:$I$7</xm:f>
          </x14:formula1>
          <xm:sqref>E17:CZ17</xm:sqref>
        </x14:dataValidation>
        <x14:dataValidation type="list" allowBlank="1" showInputMessage="1" prompt="To enter free text, select cell and type - do not click into cell" xr:uid="{1F6D212C-96C4-4A05-A207-C07AF47115CD}">
          <x14:formula1>
            <xm:f>'Set Values'!$F$3:$F$12</xm:f>
          </x14:formula1>
          <xm:sqref>E14:CZ14</xm:sqref>
        </x14:dataValidation>
        <x14:dataValidation type="list" allowBlank="1" showInputMessage="1" showErrorMessage="1" xr:uid="{34AAEC27-1C09-4466-9994-AEE4934331DC}">
          <x14:formula1>
            <xm:f>'Set Values'!$M$3:$M$4</xm:f>
          </x14:formula1>
          <xm:sqref>E31:AR31 E38:AR38</xm:sqref>
        </x14:dataValidation>
        <x14:dataValidation type="list" allowBlank="1" showInputMessage="1" showErrorMessage="1" xr:uid="{43A0341F-BAB8-48F6-AB69-2E9BC0E49860}">
          <x14:formula1>
            <xm:f>'Set Values'!$L$3:$L$5</xm:f>
          </x14:formula1>
          <xm:sqref>E24:L24</xm:sqref>
        </x14:dataValidation>
        <x14:dataValidation type="list" allowBlank="1" showInputMessage="1" prompt="To enter free text, select cell and type - do not click into cell" xr:uid="{CA63D461-A80C-4CEA-8381-4CBAD21BD321}">
          <x14:formula1>
            <xm:f>'Set Values'!$G$3:$G$14</xm:f>
          </x14:formula1>
          <xm:sqref>E16:CZ16</xm:sqref>
        </x14:dataValidation>
        <x14:dataValidation type="list" allowBlank="1" showInputMessage="1" xr:uid="{CD19943E-7738-4CB6-BC76-11AE611F9C89}">
          <x14:formula1>
            <xm:f>'Set Values'!$K$3:$K$10</xm:f>
          </x14:formula1>
          <xm:sqref>E23:L23</xm:sqref>
        </x14:dataValidation>
        <x14:dataValidation type="list" allowBlank="1" showInputMessage="1" prompt="To enter free text, select cell and type - do not click into cell" xr:uid="{3EC7EB71-CB40-4C3E-983A-974C6680E963}">
          <x14:formula1>
            <xm:f>'Set Values'!$H$3:$H$12</xm:f>
          </x14:formula1>
          <xm:sqref>E18:CZ18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479C-46D7-4C2F-922F-C8DB305670C1}">
  <sheetPr>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IF('I_State&amp;Prog_Info'!R15="","[Program 14]",'I_State&amp;Prog_Info'!R15)</f>
        <v>[Program 14]</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IF('I_State&amp;Prog_Info'!R17="","(Placeholder for plan type)",'I_State&amp;Prog_Info'!R17)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IF('I_State&amp;Prog_Info'!R59="","(Placeholder for providers)",'I_State&amp;Prog_Info'!R59)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IF('I_State&amp;Prog_Info'!R39="","(Placeholder for separate analysis and results document)",'I_State&amp;Prog_Info'!R39)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IF('I_State&amp;Prog_Info'!R40="","(Placeholder for separate analysis and results document)",'I_State&amp;Prog_Info'!R40)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IF('I_State&amp;Prog_Info'!R41="","(Placeholder for separate analysis and results document)",'I_State&amp;Prog_Info'!R41)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woRvq6Whzm4ZvhA1QGe0FY0hx+3Jha7tkXOaVw/OhOD3SUl5xbtiKFsto3HFCrQ898oN4KsLvFJTMFYKDzBijQ==" saltValue="eBvXt+xUsYQ4hBpx15hLU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252AA2F6-6006-456A-B455-97314E6BB03C}"/>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69EF03AA-8A57-4612-A575-2EF2089F58A0}">
          <x14:formula1>
            <xm:f>'Set Values'!$H$3:$H$12</xm:f>
          </x14:formula1>
          <xm:sqref>E18:CZ18</xm:sqref>
        </x14:dataValidation>
        <x14:dataValidation type="list" allowBlank="1" showInputMessage="1" xr:uid="{4BDAF948-DE56-451F-A4A6-CA36D1C06A84}">
          <x14:formula1>
            <xm:f>'Set Values'!$K$3:$K$10</xm:f>
          </x14:formula1>
          <xm:sqref>E23:L23</xm:sqref>
        </x14:dataValidation>
        <x14:dataValidation type="list" allowBlank="1" showInputMessage="1" prompt="To enter free text, select cell and type - do not click into cell" xr:uid="{F25AD7E9-B066-4653-A039-DA36B6249E81}">
          <x14:formula1>
            <xm:f>'Set Values'!$G$3:$G$14</xm:f>
          </x14:formula1>
          <xm:sqref>E16:CZ16</xm:sqref>
        </x14:dataValidation>
        <x14:dataValidation type="list" allowBlank="1" showInputMessage="1" showErrorMessage="1" xr:uid="{25765A14-32E8-41AF-875D-E14979D7CF2F}">
          <x14:formula1>
            <xm:f>'Set Values'!$L$3:$L$5</xm:f>
          </x14:formula1>
          <xm:sqref>E24:L24</xm:sqref>
        </x14:dataValidation>
        <x14:dataValidation type="list" allowBlank="1" showInputMessage="1" showErrorMessage="1" xr:uid="{6157F71B-8236-4EDD-A436-B0119E63C871}">
          <x14:formula1>
            <xm:f>'Set Values'!$M$3:$M$4</xm:f>
          </x14:formula1>
          <xm:sqref>E31:AR31 E38:AR38</xm:sqref>
        </x14:dataValidation>
        <x14:dataValidation type="list" allowBlank="1" showInputMessage="1" prompt="To enter free text, select cell and type - do not click into cell" xr:uid="{E3DECB77-DA2D-418F-BBA5-96D78E90CEF1}">
          <x14:formula1>
            <xm:f>'Set Values'!$F$3:$F$12</xm:f>
          </x14:formula1>
          <xm:sqref>E14:CZ14</xm:sqref>
        </x14:dataValidation>
        <x14:dataValidation type="list" allowBlank="1" showInputMessage="1" prompt="To enter free text, select cell and type - do not click into cell" xr:uid="{5FD438B2-B2C2-4D6B-BF27-CA08C0FA107D}">
          <x14:formula1>
            <xm:f>'Set Values'!$I$3:$I$7</xm:f>
          </x14:formula1>
          <xm:sqref>E17:CZ17</xm:sqref>
        </x14:dataValidation>
        <x14:dataValidation type="list" allowBlank="1" showInputMessage="1" xr:uid="{F79C7EF8-08DA-471B-863D-5229E0C762B9}">
          <x14:formula1>
            <xm:f>'Set Values'!$I$3:$I$7</xm:f>
          </x14:formula1>
          <xm:sqref>E19:CZ19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AFE74-3590-4251-A4B5-7F366DEF7DEB}">
  <sheetPr>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IF('I_State&amp;Prog_Info'!S15="","[Program 15]",'I_State&amp;Prog_Info'!S15)</f>
        <v>[Program 15]</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IF('I_State&amp;Prog_Info'!S17="","(Placeholder for plan type)",'I_State&amp;Prog_Info'!S17)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IF('I_State&amp;Prog_Info'!S59="","(Placeholder for providers)",'I_State&amp;Prog_Info'!S59)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IF('I_State&amp;Prog_Info'!S39="","(Placeholder for separate analysis and results document)",'I_State&amp;Prog_Info'!S39)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IF('I_State&amp;Prog_Info'!S40="","(Placeholder for separate analysis and results document)",'I_State&amp;Prog_Info'!S40)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IF('I_State&amp;Prog_Info'!S41="","(Placeholder for separate analysis and results document)",'I_State&amp;Prog_Info'!S41)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1woHv7Vhb4ldyZq932DmFTXH4159LPQ0YHMSooaOTlLQ2icE4J8TvwAhQi8DHNEHeyDhGDFCW05AE0VkFeWIkQ==" saltValue="uxqu/d130pAi6DBx4MwAd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9A4CB9E3-70B8-478C-85B0-E1DBFD22D186}"/>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DCEC3A77-FCCC-4DB4-AB51-6E17B960399F}">
          <x14:formula1>
            <xm:f>'Set Values'!$I$3:$I$7</xm:f>
          </x14:formula1>
          <xm:sqref>E19:CZ19</xm:sqref>
        </x14:dataValidation>
        <x14:dataValidation type="list" allowBlank="1" showInputMessage="1" prompt="To enter free text, select cell and type - do not click into cell" xr:uid="{4A086885-A390-41CE-BD53-B5C7CC37A06E}">
          <x14:formula1>
            <xm:f>'Set Values'!$I$3:$I$7</xm:f>
          </x14:formula1>
          <xm:sqref>E17:CZ17</xm:sqref>
        </x14:dataValidation>
        <x14:dataValidation type="list" allowBlank="1" showInputMessage="1" prompt="To enter free text, select cell and type - do not click into cell" xr:uid="{B8B3420D-FF38-4693-82EC-11D5E377146F}">
          <x14:formula1>
            <xm:f>'Set Values'!$F$3:$F$12</xm:f>
          </x14:formula1>
          <xm:sqref>E14:CZ14</xm:sqref>
        </x14:dataValidation>
        <x14:dataValidation type="list" allowBlank="1" showInputMessage="1" showErrorMessage="1" xr:uid="{266FF4B5-2D4A-4032-9C4B-8FBF41A65BD6}">
          <x14:formula1>
            <xm:f>'Set Values'!$M$3:$M$4</xm:f>
          </x14:formula1>
          <xm:sqref>E31:AR31 E38:AR38</xm:sqref>
        </x14:dataValidation>
        <x14:dataValidation type="list" allowBlank="1" showInputMessage="1" showErrorMessage="1" xr:uid="{CDEAAE0A-DE50-4EA6-8290-6D1D56D93D15}">
          <x14:formula1>
            <xm:f>'Set Values'!$L$3:$L$5</xm:f>
          </x14:formula1>
          <xm:sqref>E24:L24</xm:sqref>
        </x14:dataValidation>
        <x14:dataValidation type="list" allowBlank="1" showInputMessage="1" prompt="To enter free text, select cell and type - do not click into cell" xr:uid="{1FED3CD0-F56C-4F50-9EEA-7C6BC8577E5D}">
          <x14:formula1>
            <xm:f>'Set Values'!$G$3:$G$14</xm:f>
          </x14:formula1>
          <xm:sqref>E16:CZ16</xm:sqref>
        </x14:dataValidation>
        <x14:dataValidation type="list" allowBlank="1" showInputMessage="1" xr:uid="{50EE3E41-5C97-455F-A6C5-B446E6A33875}">
          <x14:formula1>
            <xm:f>'Set Values'!$K$3:$K$10</xm:f>
          </x14:formula1>
          <xm:sqref>E23:L23</xm:sqref>
        </x14:dataValidation>
        <x14:dataValidation type="list" allowBlank="1" showInputMessage="1" prompt="To enter free text, select cell and type - do not click into cell" xr:uid="{52866B1A-A1F4-4B6D-8AB0-A060D4F47A62}">
          <x14:formula1>
            <xm:f>'Set Values'!$H$3:$H$12</xm:f>
          </x14:formula1>
          <xm:sqref>E18:CZ18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Z53"/>
  <sheetViews>
    <sheetView zoomScale="80" zoomScaleNormal="80" workbookViewId="0">
      <selection activeCell="E2" sqref="E2"/>
    </sheetView>
  </sheetViews>
  <sheetFormatPr defaultColWidth="9.44140625" defaultRowHeight="13.8" x14ac:dyDescent="0.25"/>
  <cols>
    <col min="1" max="1" width="9.44140625" style="36"/>
    <col min="2" max="2" width="19.44140625" style="36" customWidth="1"/>
    <col min="3" max="3" width="9.44140625" style="36"/>
    <col min="4" max="5" width="21.44140625" style="36" customWidth="1"/>
    <col min="6" max="6" width="21.44140625" style="10" customWidth="1"/>
    <col min="7" max="7" width="19" style="10" customWidth="1"/>
    <col min="8" max="8" width="19.5546875" style="10" customWidth="1"/>
    <col min="9" max="9" width="18.44140625" style="10" customWidth="1"/>
    <col min="10" max="10" width="19.5546875" style="35" customWidth="1"/>
    <col min="11" max="12" width="18.44140625" style="10" customWidth="1"/>
    <col min="13" max="13" width="30.33203125" style="10" customWidth="1"/>
    <col min="14" max="14" width="12.44140625" style="10" customWidth="1"/>
    <col min="15" max="22" width="12.44140625" style="13" customWidth="1"/>
    <col min="23" max="26" width="9.44140625" style="14"/>
    <col min="27" max="16384" width="9.44140625" style="11"/>
  </cols>
  <sheetData>
    <row r="1" spans="1:26" s="14" customFormat="1" ht="14.4" thickBot="1" x14ac:dyDescent="0.3">
      <c r="A1" s="79" t="s">
        <v>218</v>
      </c>
      <c r="B1" s="80"/>
      <c r="C1" s="54"/>
      <c r="D1" s="54"/>
      <c r="E1" s="54"/>
      <c r="F1" s="13"/>
      <c r="G1" s="37"/>
      <c r="H1" s="37"/>
      <c r="I1" s="37"/>
      <c r="J1" s="34"/>
      <c r="K1" s="37"/>
      <c r="L1" s="37"/>
      <c r="M1" s="37"/>
      <c r="N1" s="13"/>
      <c r="O1" s="13"/>
      <c r="P1" s="13"/>
      <c r="Q1" s="13"/>
      <c r="R1" s="13"/>
      <c r="S1" s="13"/>
      <c r="T1" s="13"/>
      <c r="U1" s="13"/>
      <c r="V1" s="13"/>
    </row>
    <row r="2" spans="1:26" s="20" customFormat="1" ht="28.2" thickBot="1" x14ac:dyDescent="0.35">
      <c r="A2" s="21" t="s">
        <v>230</v>
      </c>
      <c r="B2" s="21" t="s">
        <v>307</v>
      </c>
      <c r="C2" s="21" t="s">
        <v>291</v>
      </c>
      <c r="D2" s="21" t="s">
        <v>271</v>
      </c>
      <c r="E2" s="21" t="s">
        <v>272</v>
      </c>
      <c r="F2" s="21" t="s">
        <v>93</v>
      </c>
      <c r="G2" s="22" t="s">
        <v>90</v>
      </c>
      <c r="H2" s="22" t="s">
        <v>91</v>
      </c>
      <c r="I2" s="22" t="s">
        <v>92</v>
      </c>
      <c r="J2" s="22" t="s">
        <v>235</v>
      </c>
      <c r="K2" s="22" t="s">
        <v>219</v>
      </c>
      <c r="L2" s="22" t="s">
        <v>65</v>
      </c>
      <c r="M2" s="22" t="s">
        <v>245</v>
      </c>
      <c r="N2" s="22" t="s">
        <v>437</v>
      </c>
      <c r="O2" s="19"/>
      <c r="P2" s="19"/>
      <c r="Q2" s="19"/>
      <c r="R2" s="19"/>
      <c r="S2" s="19"/>
      <c r="T2" s="19"/>
      <c r="U2" s="19"/>
      <c r="V2" s="19"/>
    </row>
    <row r="3" spans="1:26" s="18" customFormat="1" ht="55.2" x14ac:dyDescent="0.25">
      <c r="A3" s="26" t="s">
        <v>9</v>
      </c>
      <c r="B3" s="55" t="s">
        <v>308</v>
      </c>
      <c r="C3" s="65" t="s">
        <v>292</v>
      </c>
      <c r="D3" s="55" t="s">
        <v>418</v>
      </c>
      <c r="E3" s="55" t="s">
        <v>278</v>
      </c>
      <c r="F3" s="15" t="s">
        <v>197</v>
      </c>
      <c r="G3" s="15" t="s">
        <v>79</v>
      </c>
      <c r="H3" s="15" t="s">
        <v>326</v>
      </c>
      <c r="I3" s="15" t="s">
        <v>199</v>
      </c>
      <c r="J3" s="62" t="s">
        <v>66</v>
      </c>
      <c r="K3" s="15" t="s">
        <v>204</v>
      </c>
      <c r="L3" s="15" t="s">
        <v>310</v>
      </c>
      <c r="M3" s="15" t="s">
        <v>359</v>
      </c>
      <c r="N3" s="15" t="s">
        <v>438</v>
      </c>
      <c r="O3" s="16"/>
      <c r="P3" s="16"/>
      <c r="Q3" s="16"/>
      <c r="R3" s="16"/>
      <c r="S3" s="16"/>
      <c r="T3" s="16"/>
      <c r="U3" s="16"/>
      <c r="V3" s="16"/>
      <c r="W3" s="17"/>
      <c r="X3" s="17"/>
      <c r="Y3" s="17"/>
      <c r="Z3" s="17"/>
    </row>
    <row r="4" spans="1:26" ht="71.25" customHeight="1" x14ac:dyDescent="0.25">
      <c r="A4" s="27" t="s">
        <v>10</v>
      </c>
      <c r="B4" s="68" t="s">
        <v>312</v>
      </c>
      <c r="C4" s="28" t="s">
        <v>293</v>
      </c>
      <c r="D4" s="55" t="s">
        <v>419</v>
      </c>
      <c r="E4" s="55" t="s">
        <v>279</v>
      </c>
      <c r="F4" s="10" t="s">
        <v>200</v>
      </c>
      <c r="G4" s="10" t="s">
        <v>80</v>
      </c>
      <c r="H4" s="15" t="s">
        <v>198</v>
      </c>
      <c r="I4" s="10" t="s">
        <v>202</v>
      </c>
      <c r="J4" s="63" t="s">
        <v>62</v>
      </c>
      <c r="K4" s="10" t="s">
        <v>208</v>
      </c>
      <c r="L4" s="10" t="s">
        <v>328</v>
      </c>
      <c r="M4" s="10" t="s">
        <v>360</v>
      </c>
      <c r="N4" s="10" t="s">
        <v>439</v>
      </c>
    </row>
    <row r="5" spans="1:26" ht="41.4" x14ac:dyDescent="0.25">
      <c r="A5" s="27" t="s">
        <v>11</v>
      </c>
      <c r="B5" s="68" t="s">
        <v>372</v>
      </c>
      <c r="C5" s="27"/>
      <c r="D5" s="27"/>
      <c r="E5" s="27"/>
      <c r="F5" s="10" t="s">
        <v>205</v>
      </c>
      <c r="G5" s="10" t="s">
        <v>88</v>
      </c>
      <c r="H5" s="10" t="s">
        <v>324</v>
      </c>
      <c r="I5" s="10" t="s">
        <v>206</v>
      </c>
      <c r="J5" s="63" t="s">
        <v>77</v>
      </c>
      <c r="K5" s="10" t="s">
        <v>203</v>
      </c>
      <c r="L5" s="10" t="s">
        <v>311</v>
      </c>
      <c r="N5" s="10" t="s">
        <v>440</v>
      </c>
    </row>
    <row r="6" spans="1:26" ht="41.4" x14ac:dyDescent="0.25">
      <c r="A6" s="27" t="s">
        <v>12</v>
      </c>
      <c r="B6" s="68" t="s">
        <v>373</v>
      </c>
      <c r="C6" s="27"/>
      <c r="D6" s="27"/>
      <c r="E6" s="27"/>
      <c r="F6" s="10" t="s">
        <v>209</v>
      </c>
      <c r="G6" s="10" t="s">
        <v>81</v>
      </c>
      <c r="H6" s="10" t="s">
        <v>201</v>
      </c>
      <c r="I6" s="10" t="s">
        <v>210</v>
      </c>
      <c r="J6" s="63" t="s">
        <v>78</v>
      </c>
      <c r="K6" s="10" t="s">
        <v>220</v>
      </c>
      <c r="N6" s="10" t="s">
        <v>441</v>
      </c>
    </row>
    <row r="7" spans="1:26" ht="55.2" x14ac:dyDescent="0.25">
      <c r="A7" s="27" t="s">
        <v>13</v>
      </c>
      <c r="B7" s="68" t="s">
        <v>374</v>
      </c>
      <c r="C7" s="27"/>
      <c r="D7" s="27"/>
      <c r="E7" s="27"/>
      <c r="F7" s="10" t="s">
        <v>212</v>
      </c>
      <c r="G7" s="10" t="s">
        <v>82</v>
      </c>
      <c r="H7" s="10" t="s">
        <v>325</v>
      </c>
      <c r="I7" s="12" t="s">
        <v>211</v>
      </c>
      <c r="J7" s="63" t="s">
        <v>63</v>
      </c>
      <c r="K7" s="10" t="s">
        <v>207</v>
      </c>
      <c r="N7" s="12" t="s">
        <v>211</v>
      </c>
    </row>
    <row r="8" spans="1:26" ht="55.2" x14ac:dyDescent="0.25">
      <c r="A8" s="27" t="s">
        <v>14</v>
      </c>
      <c r="B8" s="68" t="s">
        <v>375</v>
      </c>
      <c r="C8" s="27"/>
      <c r="D8" s="27"/>
      <c r="E8" s="27"/>
      <c r="F8" s="10" t="s">
        <v>213</v>
      </c>
      <c r="G8" s="10" t="s">
        <v>83</v>
      </c>
      <c r="H8" s="10" t="s">
        <v>406</v>
      </c>
      <c r="J8" s="63" t="s">
        <v>64</v>
      </c>
      <c r="K8" s="10" t="s">
        <v>221</v>
      </c>
    </row>
    <row r="9" spans="1:26" ht="55.2" x14ac:dyDescent="0.25">
      <c r="A9" s="27" t="s">
        <v>15</v>
      </c>
      <c r="B9" s="68" t="s">
        <v>376</v>
      </c>
      <c r="C9" s="27"/>
      <c r="D9" s="27"/>
      <c r="E9" s="27"/>
      <c r="F9" s="10" t="s">
        <v>214</v>
      </c>
      <c r="G9" s="10" t="s">
        <v>84</v>
      </c>
      <c r="H9" s="10" t="s">
        <v>407</v>
      </c>
      <c r="J9" s="63" t="s">
        <v>67</v>
      </c>
      <c r="K9" s="10" t="s">
        <v>311</v>
      </c>
    </row>
    <row r="10" spans="1:26" ht="55.2" x14ac:dyDescent="0.25">
      <c r="A10" s="27" t="s">
        <v>231</v>
      </c>
      <c r="B10" s="68" t="s">
        <v>377</v>
      </c>
      <c r="C10" s="27"/>
      <c r="D10" s="27"/>
      <c r="E10" s="27"/>
      <c r="F10" s="10" t="s">
        <v>394</v>
      </c>
      <c r="G10" s="10" t="s">
        <v>85</v>
      </c>
      <c r="H10" s="10" t="s">
        <v>408</v>
      </c>
      <c r="J10" s="64" t="s">
        <v>211</v>
      </c>
      <c r="K10" s="12" t="s">
        <v>211</v>
      </c>
    </row>
    <row r="11" spans="1:26" x14ac:dyDescent="0.25">
      <c r="A11" s="27" t="s">
        <v>16</v>
      </c>
      <c r="B11" s="27"/>
      <c r="C11" s="27"/>
      <c r="D11" s="27"/>
      <c r="E11" s="27"/>
      <c r="F11" s="10" t="s">
        <v>215</v>
      </c>
      <c r="G11" s="10" t="s">
        <v>86</v>
      </c>
      <c r="H11" s="10" t="s">
        <v>201</v>
      </c>
    </row>
    <row r="12" spans="1:26" ht="27.6" x14ac:dyDescent="0.25">
      <c r="A12" s="27" t="s">
        <v>17</v>
      </c>
      <c r="B12" s="27"/>
      <c r="C12" s="27"/>
      <c r="D12" s="27"/>
      <c r="E12" s="27"/>
      <c r="F12" s="12" t="s">
        <v>211</v>
      </c>
      <c r="G12" s="10" t="s">
        <v>87</v>
      </c>
      <c r="H12" s="12" t="s">
        <v>211</v>
      </c>
    </row>
    <row r="13" spans="1:26" x14ac:dyDescent="0.25">
      <c r="A13" s="27" t="s">
        <v>18</v>
      </c>
      <c r="B13" s="27"/>
      <c r="C13" s="27"/>
      <c r="D13" s="27"/>
      <c r="E13" s="27"/>
      <c r="G13" s="10" t="s">
        <v>76</v>
      </c>
    </row>
    <row r="14" spans="1:26" ht="27.6" x14ac:dyDescent="0.25">
      <c r="A14" s="27" t="s">
        <v>19</v>
      </c>
      <c r="B14" s="27"/>
      <c r="C14" s="27"/>
      <c r="D14" s="27"/>
      <c r="E14" s="27"/>
      <c r="G14" s="12" t="s">
        <v>211</v>
      </c>
    </row>
    <row r="15" spans="1:26" x14ac:dyDescent="0.25">
      <c r="A15" s="27" t="s">
        <v>20</v>
      </c>
      <c r="B15" s="27"/>
      <c r="C15" s="27"/>
      <c r="D15" s="27"/>
      <c r="E15" s="27"/>
    </row>
    <row r="16" spans="1:26" x14ac:dyDescent="0.25">
      <c r="A16" s="27" t="s">
        <v>21</v>
      </c>
      <c r="B16" s="27"/>
      <c r="C16" s="27"/>
      <c r="D16" s="27"/>
      <c r="E16" s="27"/>
    </row>
    <row r="17" spans="1:5" x14ac:dyDescent="0.25">
      <c r="A17" s="27" t="s">
        <v>22</v>
      </c>
      <c r="B17" s="27"/>
      <c r="C17" s="27"/>
      <c r="D17" s="27"/>
      <c r="E17" s="27"/>
    </row>
    <row r="18" spans="1:5" x14ac:dyDescent="0.25">
      <c r="A18" s="27" t="s">
        <v>23</v>
      </c>
      <c r="B18" s="27"/>
      <c r="C18" s="27"/>
      <c r="D18" s="27"/>
      <c r="E18" s="27"/>
    </row>
    <row r="19" spans="1:5" x14ac:dyDescent="0.25">
      <c r="A19" s="27" t="s">
        <v>24</v>
      </c>
      <c r="B19" s="27"/>
      <c r="C19" s="27"/>
      <c r="D19" s="27"/>
      <c r="E19" s="27"/>
    </row>
    <row r="20" spans="1:5" x14ac:dyDescent="0.25">
      <c r="A20" s="27" t="s">
        <v>25</v>
      </c>
      <c r="B20" s="27"/>
      <c r="C20" s="27"/>
      <c r="D20" s="27"/>
      <c r="E20" s="27"/>
    </row>
    <row r="21" spans="1:5" x14ac:dyDescent="0.25">
      <c r="A21" s="27" t="s">
        <v>26</v>
      </c>
      <c r="B21" s="27"/>
      <c r="C21" s="27"/>
      <c r="D21" s="27"/>
      <c r="E21" s="27"/>
    </row>
    <row r="22" spans="1:5" x14ac:dyDescent="0.25">
      <c r="A22" s="27" t="s">
        <v>27</v>
      </c>
      <c r="B22" s="27"/>
      <c r="C22" s="27"/>
      <c r="D22" s="27"/>
      <c r="E22" s="27"/>
    </row>
    <row r="23" spans="1:5" x14ac:dyDescent="0.25">
      <c r="A23" s="27" t="s">
        <v>28</v>
      </c>
      <c r="B23" s="27"/>
      <c r="C23" s="27"/>
      <c r="D23" s="27"/>
      <c r="E23" s="27"/>
    </row>
    <row r="24" spans="1:5" x14ac:dyDescent="0.25">
      <c r="A24" s="27" t="s">
        <v>29</v>
      </c>
      <c r="B24" s="27"/>
      <c r="C24" s="27"/>
      <c r="D24" s="27"/>
      <c r="E24" s="27"/>
    </row>
    <row r="25" spans="1:5" x14ac:dyDescent="0.25">
      <c r="A25" s="27" t="s">
        <v>30</v>
      </c>
      <c r="B25" s="27"/>
      <c r="C25" s="27"/>
      <c r="D25" s="27"/>
      <c r="E25" s="27"/>
    </row>
    <row r="26" spans="1:5" x14ac:dyDescent="0.25">
      <c r="A26" s="27" t="s">
        <v>31</v>
      </c>
      <c r="B26" s="27"/>
      <c r="C26" s="27"/>
      <c r="D26" s="27"/>
      <c r="E26" s="27"/>
    </row>
    <row r="27" spans="1:5" x14ac:dyDescent="0.25">
      <c r="A27" s="27" t="s">
        <v>32</v>
      </c>
      <c r="B27" s="27"/>
      <c r="C27" s="27"/>
      <c r="D27" s="27"/>
      <c r="E27" s="27"/>
    </row>
    <row r="28" spans="1:5" x14ac:dyDescent="0.25">
      <c r="A28" s="27" t="s">
        <v>33</v>
      </c>
      <c r="B28" s="27"/>
      <c r="C28" s="27"/>
      <c r="D28" s="27"/>
      <c r="E28" s="27"/>
    </row>
    <row r="29" spans="1:5" x14ac:dyDescent="0.25">
      <c r="A29" s="27" t="s">
        <v>34</v>
      </c>
      <c r="B29" s="27"/>
      <c r="C29" s="27"/>
      <c r="D29" s="27"/>
      <c r="E29" s="27"/>
    </row>
    <row r="30" spans="1:5" x14ac:dyDescent="0.25">
      <c r="A30" s="27" t="s">
        <v>35</v>
      </c>
      <c r="B30" s="27"/>
      <c r="C30" s="27"/>
      <c r="D30" s="27"/>
      <c r="E30" s="27"/>
    </row>
    <row r="31" spans="1:5" x14ac:dyDescent="0.25">
      <c r="A31" s="27" t="s">
        <v>36</v>
      </c>
      <c r="B31" s="27"/>
      <c r="C31" s="27"/>
      <c r="D31" s="27"/>
      <c r="E31" s="27"/>
    </row>
    <row r="32" spans="1:5" x14ac:dyDescent="0.25">
      <c r="A32" s="27" t="s">
        <v>37</v>
      </c>
      <c r="B32" s="27"/>
      <c r="C32" s="27"/>
      <c r="D32" s="27"/>
      <c r="E32" s="27"/>
    </row>
    <row r="33" spans="1:5" x14ac:dyDescent="0.25">
      <c r="A33" s="27" t="s">
        <v>38</v>
      </c>
      <c r="B33" s="27"/>
      <c r="C33" s="27"/>
      <c r="D33" s="27"/>
      <c r="E33" s="27"/>
    </row>
    <row r="34" spans="1:5" x14ac:dyDescent="0.25">
      <c r="A34" s="27" t="s">
        <v>39</v>
      </c>
      <c r="B34" s="27"/>
      <c r="C34" s="27"/>
      <c r="D34" s="27"/>
      <c r="E34" s="27"/>
    </row>
    <row r="35" spans="1:5" x14ac:dyDescent="0.25">
      <c r="A35" s="27" t="s">
        <v>40</v>
      </c>
      <c r="B35" s="27"/>
      <c r="C35" s="27"/>
      <c r="D35" s="27"/>
      <c r="E35" s="27"/>
    </row>
    <row r="36" spans="1:5" x14ac:dyDescent="0.25">
      <c r="A36" s="27" t="s">
        <v>41</v>
      </c>
      <c r="B36" s="27"/>
      <c r="C36" s="27"/>
      <c r="D36" s="27"/>
      <c r="E36" s="27"/>
    </row>
    <row r="37" spans="1:5" x14ac:dyDescent="0.25">
      <c r="A37" s="28" t="s">
        <v>42</v>
      </c>
      <c r="B37" s="28"/>
      <c r="C37" s="28"/>
      <c r="D37" s="28"/>
      <c r="E37" s="28"/>
    </row>
    <row r="38" spans="1:5" x14ac:dyDescent="0.25">
      <c r="A38" s="28" t="s">
        <v>43</v>
      </c>
      <c r="B38" s="28"/>
      <c r="C38" s="28"/>
      <c r="D38" s="28"/>
      <c r="E38" s="28"/>
    </row>
    <row r="39" spans="1:5" x14ac:dyDescent="0.25">
      <c r="A39" s="28" t="s">
        <v>44</v>
      </c>
      <c r="B39" s="28"/>
      <c r="C39" s="28"/>
      <c r="D39" s="28"/>
      <c r="E39" s="28"/>
    </row>
    <row r="40" spans="1:5" x14ac:dyDescent="0.25">
      <c r="A40" s="28" t="s">
        <v>45</v>
      </c>
      <c r="B40" s="28"/>
      <c r="C40" s="28"/>
      <c r="D40" s="28"/>
      <c r="E40" s="28"/>
    </row>
    <row r="41" spans="1:5" x14ac:dyDescent="0.25">
      <c r="A41" s="28" t="s">
        <v>58</v>
      </c>
      <c r="B41" s="28"/>
      <c r="C41" s="28"/>
      <c r="D41" s="28"/>
      <c r="E41" s="28"/>
    </row>
    <row r="42" spans="1:5" x14ac:dyDescent="0.25">
      <c r="A42" s="28" t="s">
        <v>46</v>
      </c>
      <c r="B42" s="28"/>
      <c r="C42" s="28"/>
      <c r="D42" s="28"/>
      <c r="E42" s="28"/>
    </row>
    <row r="43" spans="1:5" x14ac:dyDescent="0.25">
      <c r="A43" s="28" t="s">
        <v>47</v>
      </c>
      <c r="B43" s="28"/>
      <c r="C43" s="28"/>
      <c r="D43" s="28"/>
      <c r="E43" s="28"/>
    </row>
    <row r="44" spans="1:5" x14ac:dyDescent="0.25">
      <c r="A44" s="28" t="s">
        <v>48</v>
      </c>
      <c r="B44" s="28"/>
      <c r="C44" s="28"/>
      <c r="D44" s="28"/>
      <c r="E44" s="28"/>
    </row>
    <row r="45" spans="1:5" x14ac:dyDescent="0.25">
      <c r="A45" s="28" t="s">
        <v>49</v>
      </c>
      <c r="B45" s="28"/>
      <c r="C45" s="28"/>
      <c r="D45" s="28"/>
      <c r="E45" s="28"/>
    </row>
    <row r="46" spans="1:5" x14ac:dyDescent="0.25">
      <c r="A46" s="28" t="s">
        <v>50</v>
      </c>
      <c r="B46" s="28"/>
      <c r="C46" s="28"/>
      <c r="D46" s="28"/>
      <c r="E46" s="28"/>
    </row>
    <row r="47" spans="1:5" x14ac:dyDescent="0.25">
      <c r="A47" s="27" t="s">
        <v>51</v>
      </c>
      <c r="B47" s="27"/>
      <c r="C47" s="27"/>
      <c r="D47" s="27"/>
      <c r="E47" s="27"/>
    </row>
    <row r="48" spans="1:5" x14ac:dyDescent="0.25">
      <c r="A48" s="27" t="s">
        <v>52</v>
      </c>
      <c r="B48" s="27"/>
      <c r="C48" s="27"/>
      <c r="D48" s="27"/>
      <c r="E48" s="27"/>
    </row>
    <row r="49" spans="1:5" x14ac:dyDescent="0.25">
      <c r="A49" s="27" t="s">
        <v>53</v>
      </c>
      <c r="B49" s="27"/>
      <c r="C49" s="27"/>
      <c r="D49" s="27"/>
      <c r="E49" s="27"/>
    </row>
    <row r="50" spans="1:5" x14ac:dyDescent="0.25">
      <c r="A50" s="27" t="s">
        <v>54</v>
      </c>
      <c r="B50" s="27"/>
      <c r="C50" s="27"/>
      <c r="D50" s="27"/>
      <c r="E50" s="27"/>
    </row>
    <row r="51" spans="1:5" x14ac:dyDescent="0.25">
      <c r="A51" s="27" t="s">
        <v>55</v>
      </c>
      <c r="B51" s="27"/>
      <c r="C51" s="27"/>
      <c r="D51" s="27"/>
      <c r="E51" s="27"/>
    </row>
    <row r="52" spans="1:5" x14ac:dyDescent="0.25">
      <c r="A52" s="27" t="s">
        <v>56</v>
      </c>
      <c r="B52" s="27"/>
      <c r="C52" s="27"/>
      <c r="D52" s="27"/>
      <c r="E52" s="27"/>
    </row>
    <row r="53" spans="1:5" x14ac:dyDescent="0.25">
      <c r="A53" s="27" t="s">
        <v>57</v>
      </c>
      <c r="B53" s="27"/>
      <c r="C53" s="27"/>
      <c r="D53" s="27"/>
      <c r="E53" s="27"/>
    </row>
  </sheetData>
  <sheetProtection algorithmName="SHA-512" hashValue="24W1qqutqgqOJiG/KewV3YtBQqAhlTuEpwc23pbYpxB3W2SFjrPfUzmp5CVflVX4LfrtRGnyNCfApyd9X/rqvQ==" saltValue="1XvECuV1S4eqAUwJ0WuPhg==" spinCount="100000" sheet="1" objects="1" scenarios="1"/>
  <dataValidations count="1">
    <dataValidation type="list" allowBlank="1" showInputMessage="1" showErrorMessage="1" sqref="A15:E22" xr:uid="{00000000-0002-0000-0400-000000000000}">
      <formula1>#REF!</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60"/>
  <sheetViews>
    <sheetView showGridLines="0" zoomScale="85" zoomScaleNormal="85" workbookViewId="0">
      <selection sqref="A1:S42"/>
    </sheetView>
  </sheetViews>
  <sheetFormatPr defaultColWidth="9.33203125" defaultRowHeight="14.4" x14ac:dyDescent="0.3"/>
  <cols>
    <col min="1" max="1" width="7.5546875" style="1" customWidth="1"/>
    <col min="2" max="2" width="35.33203125" style="1" customWidth="1"/>
    <col min="3" max="3" width="93.5546875" style="2" customWidth="1"/>
    <col min="4" max="4" width="28.5546875" style="2" customWidth="1"/>
    <col min="5" max="5" width="34.44140625" style="2" customWidth="1"/>
    <col min="6" max="6" width="33.5546875" style="2" customWidth="1"/>
    <col min="7" max="19" width="34.44140625" style="1" customWidth="1"/>
    <col min="20" max="16384" width="9.33203125" style="1"/>
  </cols>
  <sheetData>
    <row r="1" spans="1:19" s="7" customFormat="1" ht="22.8" x14ac:dyDescent="0.25">
      <c r="A1" s="23" t="s">
        <v>251</v>
      </c>
      <c r="B1" s="31"/>
      <c r="C1" s="31"/>
      <c r="D1" s="31"/>
      <c r="E1" s="31"/>
      <c r="F1" s="31"/>
    </row>
    <row r="2" spans="1:19" ht="35.1" customHeight="1" thickBot="1" x14ac:dyDescent="0.45">
      <c r="A2" s="106" t="s">
        <v>329</v>
      </c>
      <c r="B2" s="107"/>
      <c r="C2" s="108"/>
      <c r="D2" s="108"/>
    </row>
    <row r="3" spans="1:19" ht="20.100000000000001" customHeight="1" x14ac:dyDescent="0.3">
      <c r="A3" s="180" t="s">
        <v>426</v>
      </c>
      <c r="B3" s="180"/>
      <c r="C3" s="180"/>
      <c r="D3" s="108"/>
      <c r="E3" s="143" t="s">
        <v>229</v>
      </c>
      <c r="F3" s="144"/>
    </row>
    <row r="4" spans="1:19" s="6" customFormat="1" ht="15" customHeight="1" x14ac:dyDescent="0.25">
      <c r="A4" s="109" t="s">
        <v>0</v>
      </c>
      <c r="B4" s="109" t="s">
        <v>1</v>
      </c>
      <c r="C4" s="9" t="s">
        <v>5</v>
      </c>
      <c r="D4" s="9" t="s">
        <v>69</v>
      </c>
      <c r="E4" s="133" t="str">
        <f>IF(E7="","[State]",E7)</f>
        <v>Pennsylvania</v>
      </c>
      <c r="F4" s="145"/>
    </row>
    <row r="5" spans="1:19" ht="16.5" customHeight="1" x14ac:dyDescent="0.3">
      <c r="A5" s="49" t="s">
        <v>252</v>
      </c>
      <c r="B5" s="24" t="s">
        <v>60</v>
      </c>
      <c r="C5" s="25" t="s">
        <v>71</v>
      </c>
      <c r="D5" s="29" t="s">
        <v>2</v>
      </c>
      <c r="E5" s="132" t="s">
        <v>490</v>
      </c>
      <c r="F5" s="153"/>
    </row>
    <row r="6" spans="1:19" ht="16.5" customHeight="1" x14ac:dyDescent="0.3">
      <c r="A6" s="49" t="s">
        <v>253</v>
      </c>
      <c r="B6" s="25" t="s">
        <v>61</v>
      </c>
      <c r="C6" s="25" t="s">
        <v>72</v>
      </c>
      <c r="D6" s="29" t="s">
        <v>2</v>
      </c>
      <c r="E6" s="131" t="s">
        <v>491</v>
      </c>
      <c r="F6" s="153"/>
    </row>
    <row r="7" spans="1:19" ht="16.5" customHeight="1" x14ac:dyDescent="0.3">
      <c r="A7" s="49" t="s">
        <v>254</v>
      </c>
      <c r="B7" s="24" t="s">
        <v>6</v>
      </c>
      <c r="C7" s="25" t="s">
        <v>224</v>
      </c>
      <c r="D7" s="57" t="s">
        <v>232</v>
      </c>
      <c r="E7" s="131" t="s">
        <v>45</v>
      </c>
      <c r="F7" s="153"/>
    </row>
    <row r="8" spans="1:19" ht="16.5" customHeight="1" x14ac:dyDescent="0.3">
      <c r="A8" s="49" t="s">
        <v>255</v>
      </c>
      <c r="B8" s="24" t="s">
        <v>7</v>
      </c>
      <c r="C8" s="25" t="s">
        <v>3</v>
      </c>
      <c r="D8" s="29" t="s">
        <v>75</v>
      </c>
      <c r="E8" s="130">
        <v>44915</v>
      </c>
      <c r="F8" s="154"/>
    </row>
    <row r="9" spans="1:19" ht="258" customHeight="1" x14ac:dyDescent="0.3">
      <c r="A9" s="49" t="s">
        <v>330</v>
      </c>
      <c r="B9" s="49" t="s">
        <v>307</v>
      </c>
      <c r="C9" s="48" t="s">
        <v>397</v>
      </c>
      <c r="D9" s="58" t="s">
        <v>309</v>
      </c>
      <c r="E9" s="129" t="s">
        <v>312</v>
      </c>
      <c r="F9" s="155"/>
      <c r="G9" s="110"/>
      <c r="H9" s="110"/>
      <c r="I9" s="110"/>
      <c r="J9" s="110"/>
      <c r="K9" s="110"/>
      <c r="L9" s="110"/>
      <c r="M9" s="110"/>
      <c r="N9" s="110"/>
      <c r="O9" s="110"/>
      <c r="P9" s="110"/>
      <c r="Q9" s="110"/>
      <c r="R9" s="110"/>
      <c r="S9" s="110"/>
    </row>
    <row r="10" spans="1:19" ht="84.75" customHeight="1" thickBot="1" x14ac:dyDescent="0.35">
      <c r="A10" s="111" t="s">
        <v>358</v>
      </c>
      <c r="B10" s="111" t="s">
        <v>378</v>
      </c>
      <c r="C10" s="112" t="s">
        <v>387</v>
      </c>
      <c r="D10" s="87" t="s">
        <v>2</v>
      </c>
      <c r="E10" s="128" t="s">
        <v>452</v>
      </c>
      <c r="F10" s="153"/>
      <c r="G10" s="110"/>
      <c r="H10" s="110"/>
      <c r="I10" s="110"/>
      <c r="J10" s="110"/>
      <c r="K10" s="110"/>
      <c r="L10" s="110"/>
      <c r="M10" s="110"/>
      <c r="N10" s="110"/>
      <c r="O10" s="110"/>
      <c r="P10" s="110"/>
      <c r="Q10" s="110"/>
      <c r="R10" s="110"/>
      <c r="S10" s="110"/>
    </row>
    <row r="11" spans="1:19" ht="15" customHeight="1" x14ac:dyDescent="0.3">
      <c r="A11" s="146" t="s">
        <v>448</v>
      </c>
      <c r="B11" s="7"/>
      <c r="C11" s="113"/>
      <c r="D11" s="113"/>
      <c r="E11" s="7"/>
      <c r="F11" s="110"/>
      <c r="G11" s="110"/>
      <c r="H11" s="110"/>
      <c r="I11" s="110"/>
      <c r="J11" s="110"/>
      <c r="K11" s="110"/>
      <c r="L11" s="110"/>
      <c r="M11" s="110"/>
      <c r="N11" s="110"/>
      <c r="O11" s="110"/>
      <c r="P11" s="110"/>
      <c r="Q11" s="110"/>
      <c r="R11" s="110"/>
      <c r="S11" s="110"/>
    </row>
    <row r="12" spans="1:19" ht="21.6" thickBot="1" x14ac:dyDescent="0.45">
      <c r="A12" s="106" t="s">
        <v>331</v>
      </c>
      <c r="B12" s="107"/>
      <c r="C12" s="108"/>
      <c r="D12" s="108"/>
      <c r="E12" s="99"/>
    </row>
    <row r="13" spans="1:19" ht="32.1" customHeight="1" x14ac:dyDescent="0.3">
      <c r="A13" s="180" t="s">
        <v>427</v>
      </c>
      <c r="B13" s="180"/>
      <c r="C13" s="180"/>
      <c r="D13" s="108"/>
      <c r="E13" s="114" t="s">
        <v>447</v>
      </c>
      <c r="F13" s="115"/>
      <c r="G13" s="115"/>
      <c r="H13" s="115"/>
      <c r="I13" s="115"/>
      <c r="J13" s="115"/>
      <c r="K13" s="115"/>
      <c r="L13" s="115"/>
      <c r="M13" s="115"/>
      <c r="N13" s="115"/>
      <c r="O13" s="115"/>
      <c r="P13" s="115"/>
      <c r="Q13" s="115"/>
      <c r="R13" s="115"/>
      <c r="S13" s="116"/>
    </row>
    <row r="14" spans="1:19" s="6" customFormat="1" ht="13.8" x14ac:dyDescent="0.25">
      <c r="A14" s="8" t="s">
        <v>0</v>
      </c>
      <c r="B14" s="109" t="s">
        <v>1</v>
      </c>
      <c r="C14" s="9" t="s">
        <v>5</v>
      </c>
      <c r="D14" s="9" t="s">
        <v>69</v>
      </c>
      <c r="E14" s="117" t="str">
        <f>IF(E15="","[Program 1]",E15)</f>
        <v>Physical Health HealthChoices</v>
      </c>
      <c r="F14" s="117" t="str">
        <f>IF(F15="","[Program 2]",F15)</f>
        <v>[Program 2]</v>
      </c>
      <c r="G14" s="117" t="str">
        <f>IF(G15="","[Program 3]",G15)</f>
        <v>[Program 3]</v>
      </c>
      <c r="H14" s="117" t="str">
        <f>IF(H15="","[Program 4]",H15)</f>
        <v>[Program 4]</v>
      </c>
      <c r="I14" s="117" t="str">
        <f>IF(I15="","[Program 5]",I15)</f>
        <v>[Program 5]</v>
      </c>
      <c r="J14" s="117" t="str">
        <f>IF(J15="","[Program 6]",J15)</f>
        <v>[Program 6]</v>
      </c>
      <c r="K14" s="117" t="str">
        <f>IF(K15="","[Program 7]",K15)</f>
        <v>[Program 7]</v>
      </c>
      <c r="L14" s="117" t="str">
        <f>IF(L15="","[Program 8]",L15)</f>
        <v>[Program 8]</v>
      </c>
      <c r="M14" s="117" t="str">
        <f>IF(M15="","[Program 9]",M15)</f>
        <v>[Program 9]</v>
      </c>
      <c r="N14" s="117" t="str">
        <f>IF(N15="","[Program 10]",N15)</f>
        <v>[Program 10]</v>
      </c>
      <c r="O14" s="117" t="str">
        <f>IF(O15="","[Program 11]",O15)</f>
        <v>[Program 11]</v>
      </c>
      <c r="P14" s="117" t="str">
        <f>IF(P15="","[Program 12]",P15)</f>
        <v>[Program 12]</v>
      </c>
      <c r="Q14" s="117" t="str">
        <f>IF(Q15="","[Program 13]",Q15)</f>
        <v>[Program 13]</v>
      </c>
      <c r="R14" s="117" t="str">
        <f>IF(R15="","[Program 14]",R15)</f>
        <v>[Program 14]</v>
      </c>
      <c r="S14" s="117" t="str">
        <f>IF(S15="","[Program 15]",S15)</f>
        <v>[Program 15]</v>
      </c>
    </row>
    <row r="15" spans="1:19" ht="87.75" customHeight="1" x14ac:dyDescent="0.3">
      <c r="A15" s="49" t="s">
        <v>256</v>
      </c>
      <c r="B15" s="25" t="s">
        <v>226</v>
      </c>
      <c r="C15" s="75" t="s">
        <v>417</v>
      </c>
      <c r="D15" s="29" t="s">
        <v>2</v>
      </c>
      <c r="E15" s="123" t="s">
        <v>466</v>
      </c>
      <c r="F15" s="123"/>
      <c r="G15" s="123"/>
      <c r="H15" s="123"/>
      <c r="I15" s="123"/>
      <c r="J15" s="123"/>
      <c r="K15" s="123"/>
      <c r="L15" s="123"/>
      <c r="M15" s="123"/>
      <c r="N15" s="123"/>
      <c r="O15" s="123"/>
      <c r="P15" s="123"/>
      <c r="Q15" s="123"/>
      <c r="R15" s="123"/>
      <c r="S15" s="123"/>
    </row>
    <row r="16" spans="1:19" ht="78.75" customHeight="1" x14ac:dyDescent="0.3">
      <c r="A16" s="49" t="s">
        <v>332</v>
      </c>
      <c r="B16" s="48" t="s">
        <v>296</v>
      </c>
      <c r="C16" s="48" t="s">
        <v>398</v>
      </c>
      <c r="D16" s="58" t="s">
        <v>2</v>
      </c>
      <c r="E16" s="123" t="s">
        <v>453</v>
      </c>
      <c r="F16" s="123"/>
      <c r="G16" s="123"/>
      <c r="H16" s="123"/>
      <c r="I16" s="123"/>
      <c r="J16" s="123"/>
      <c r="K16" s="123"/>
      <c r="L16" s="123"/>
      <c r="M16" s="123"/>
      <c r="N16" s="123"/>
      <c r="O16" s="123"/>
      <c r="P16" s="123"/>
      <c r="Q16" s="123"/>
      <c r="R16" s="123"/>
      <c r="S16" s="123"/>
    </row>
    <row r="17" spans="1:19" ht="33.75" customHeight="1" x14ac:dyDescent="0.3">
      <c r="A17" s="49" t="s">
        <v>333</v>
      </c>
      <c r="B17" s="24" t="s">
        <v>89</v>
      </c>
      <c r="C17" s="48" t="s">
        <v>431</v>
      </c>
      <c r="D17" s="25" t="s">
        <v>289</v>
      </c>
      <c r="E17" s="123" t="s">
        <v>438</v>
      </c>
      <c r="F17" s="123"/>
      <c r="G17" s="123"/>
      <c r="H17" s="123"/>
      <c r="I17" s="123"/>
      <c r="J17" s="123"/>
      <c r="K17" s="123"/>
      <c r="L17" s="123"/>
      <c r="M17" s="123"/>
      <c r="N17" s="123"/>
      <c r="O17" s="123"/>
      <c r="P17" s="123"/>
      <c r="Q17" s="123"/>
      <c r="R17" s="123"/>
      <c r="S17" s="123"/>
    </row>
    <row r="18" spans="1:19" ht="105" customHeight="1" x14ac:dyDescent="0.3">
      <c r="A18" s="188" t="s">
        <v>416</v>
      </c>
      <c r="B18" s="188"/>
      <c r="C18" s="189"/>
      <c r="D18" s="118" t="s">
        <v>227</v>
      </c>
      <c r="E18" s="119" t="s">
        <v>228</v>
      </c>
      <c r="F18" s="119" t="s">
        <v>228</v>
      </c>
      <c r="G18" s="119" t="s">
        <v>228</v>
      </c>
      <c r="H18" s="119" t="s">
        <v>228</v>
      </c>
      <c r="I18" s="119" t="s">
        <v>228</v>
      </c>
      <c r="J18" s="119" t="s">
        <v>228</v>
      </c>
      <c r="K18" s="119" t="s">
        <v>228</v>
      </c>
      <c r="L18" s="119" t="s">
        <v>228</v>
      </c>
      <c r="M18" s="119" t="s">
        <v>228</v>
      </c>
      <c r="N18" s="119" t="s">
        <v>228</v>
      </c>
      <c r="O18" s="119" t="s">
        <v>228</v>
      </c>
      <c r="P18" s="119" t="s">
        <v>228</v>
      </c>
      <c r="Q18" s="119" t="s">
        <v>228</v>
      </c>
      <c r="R18" s="119" t="s">
        <v>228</v>
      </c>
      <c r="S18" s="119" t="s">
        <v>228</v>
      </c>
    </row>
    <row r="19" spans="1:19" ht="27.6" x14ac:dyDescent="0.3">
      <c r="A19" s="49" t="s">
        <v>334</v>
      </c>
      <c r="B19" s="49" t="s">
        <v>73</v>
      </c>
      <c r="C19" s="86" t="s">
        <v>327</v>
      </c>
      <c r="D19" s="91" t="s">
        <v>75</v>
      </c>
      <c r="E19" s="127">
        <v>44562</v>
      </c>
      <c r="F19" s="127"/>
      <c r="G19" s="127"/>
      <c r="H19" s="127"/>
      <c r="I19" s="127"/>
      <c r="J19" s="127"/>
      <c r="K19" s="127"/>
      <c r="L19" s="127"/>
      <c r="M19" s="127"/>
      <c r="N19" s="127"/>
      <c r="O19" s="127"/>
      <c r="P19" s="127"/>
      <c r="Q19" s="127"/>
      <c r="R19" s="127"/>
      <c r="S19" s="127"/>
    </row>
    <row r="20" spans="1:19" ht="27.6" x14ac:dyDescent="0.3">
      <c r="A20" s="49" t="s">
        <v>335</v>
      </c>
      <c r="B20" s="49" t="s">
        <v>74</v>
      </c>
      <c r="C20" s="48" t="s">
        <v>381</v>
      </c>
      <c r="D20" s="120" t="s">
        <v>75</v>
      </c>
      <c r="E20" s="127">
        <v>44895</v>
      </c>
      <c r="F20" s="127"/>
      <c r="G20" s="127"/>
      <c r="H20" s="127"/>
      <c r="I20" s="127"/>
      <c r="J20" s="127"/>
      <c r="K20" s="127"/>
      <c r="L20" s="127"/>
      <c r="M20" s="127"/>
      <c r="N20" s="127"/>
      <c r="O20" s="127"/>
      <c r="P20" s="127"/>
      <c r="Q20" s="127"/>
      <c r="R20" s="127"/>
      <c r="S20" s="127"/>
    </row>
    <row r="21" spans="1:19" ht="78.599999999999994" customHeight="1" x14ac:dyDescent="0.3">
      <c r="A21" s="188" t="s">
        <v>430</v>
      </c>
      <c r="B21" s="188"/>
      <c r="C21" s="189"/>
      <c r="D21" s="121" t="s">
        <v>227</v>
      </c>
      <c r="E21" s="119" t="s">
        <v>228</v>
      </c>
      <c r="F21" s="119" t="s">
        <v>228</v>
      </c>
      <c r="G21" s="119" t="s">
        <v>228</v>
      </c>
      <c r="H21" s="119" t="s">
        <v>228</v>
      </c>
      <c r="I21" s="119" t="s">
        <v>228</v>
      </c>
      <c r="J21" s="119" t="s">
        <v>228</v>
      </c>
      <c r="K21" s="119" t="s">
        <v>228</v>
      </c>
      <c r="L21" s="119" t="s">
        <v>228</v>
      </c>
      <c r="M21" s="119" t="s">
        <v>228</v>
      </c>
      <c r="N21" s="119" t="s">
        <v>228</v>
      </c>
      <c r="O21" s="119" t="s">
        <v>228</v>
      </c>
      <c r="P21" s="119" t="s">
        <v>228</v>
      </c>
      <c r="Q21" s="119" t="s">
        <v>228</v>
      </c>
      <c r="R21" s="119" t="s">
        <v>228</v>
      </c>
      <c r="S21" s="119" t="s">
        <v>228</v>
      </c>
    </row>
    <row r="22" spans="1:19" x14ac:dyDescent="0.3">
      <c r="A22" s="49" t="s">
        <v>336</v>
      </c>
      <c r="B22" s="70" t="s">
        <v>79</v>
      </c>
      <c r="C22" s="48" t="s">
        <v>313</v>
      </c>
      <c r="D22" s="48" t="s">
        <v>232</v>
      </c>
      <c r="E22" s="123" t="s">
        <v>292</v>
      </c>
      <c r="F22" s="123"/>
      <c r="G22" s="123"/>
      <c r="H22" s="123"/>
      <c r="I22" s="123"/>
      <c r="J22" s="123"/>
      <c r="K22" s="123"/>
      <c r="L22" s="123"/>
      <c r="M22" s="123"/>
      <c r="N22" s="123"/>
      <c r="O22" s="123"/>
      <c r="P22" s="123"/>
      <c r="Q22" s="123"/>
      <c r="R22" s="123"/>
      <c r="S22" s="123"/>
    </row>
    <row r="23" spans="1:19" x14ac:dyDescent="0.3">
      <c r="A23" s="49" t="s">
        <v>337</v>
      </c>
      <c r="B23" s="70" t="s">
        <v>80</v>
      </c>
      <c r="C23" s="48" t="s">
        <v>297</v>
      </c>
      <c r="D23" s="48" t="s">
        <v>232</v>
      </c>
      <c r="E23" s="123" t="s">
        <v>292</v>
      </c>
      <c r="F23" s="123"/>
      <c r="G23" s="123"/>
      <c r="H23" s="123"/>
      <c r="I23" s="123"/>
      <c r="J23" s="123"/>
      <c r="K23" s="123"/>
      <c r="L23" s="123"/>
      <c r="M23" s="123"/>
      <c r="N23" s="123"/>
      <c r="O23" s="123"/>
      <c r="P23" s="123"/>
      <c r="Q23" s="123"/>
      <c r="R23" s="123"/>
      <c r="S23" s="123"/>
    </row>
    <row r="24" spans="1:19" x14ac:dyDescent="0.3">
      <c r="A24" s="49" t="s">
        <v>338</v>
      </c>
      <c r="B24" s="70" t="s">
        <v>88</v>
      </c>
      <c r="C24" s="48" t="s">
        <v>298</v>
      </c>
      <c r="D24" s="48" t="s">
        <v>232</v>
      </c>
      <c r="E24" s="123" t="s">
        <v>292</v>
      </c>
      <c r="F24" s="123"/>
      <c r="G24" s="123"/>
      <c r="H24" s="123"/>
      <c r="I24" s="123"/>
      <c r="J24" s="123"/>
      <c r="K24" s="123"/>
      <c r="L24" s="123"/>
      <c r="M24" s="123"/>
      <c r="N24" s="123"/>
      <c r="O24" s="123"/>
      <c r="P24" s="123"/>
      <c r="Q24" s="123"/>
      <c r="R24" s="123"/>
      <c r="S24" s="123"/>
    </row>
    <row r="25" spans="1:19" x14ac:dyDescent="0.3">
      <c r="A25" s="49" t="s">
        <v>339</v>
      </c>
      <c r="B25" s="70" t="s">
        <v>81</v>
      </c>
      <c r="C25" s="48" t="s">
        <v>299</v>
      </c>
      <c r="D25" s="48" t="s">
        <v>232</v>
      </c>
      <c r="E25" s="123" t="s">
        <v>293</v>
      </c>
      <c r="F25" s="123"/>
      <c r="G25" s="123"/>
      <c r="H25" s="123"/>
      <c r="I25" s="123"/>
      <c r="J25" s="123"/>
      <c r="K25" s="123"/>
      <c r="L25" s="123"/>
      <c r="M25" s="123"/>
      <c r="N25" s="123"/>
      <c r="O25" s="123"/>
      <c r="P25" s="123"/>
      <c r="Q25" s="123"/>
      <c r="R25" s="123"/>
      <c r="S25" s="123"/>
    </row>
    <row r="26" spans="1:19" x14ac:dyDescent="0.3">
      <c r="A26" s="49" t="s">
        <v>340</v>
      </c>
      <c r="B26" s="70" t="s">
        <v>82</v>
      </c>
      <c r="C26" s="48" t="s">
        <v>300</v>
      </c>
      <c r="D26" s="48" t="s">
        <v>232</v>
      </c>
      <c r="E26" s="123" t="s">
        <v>293</v>
      </c>
      <c r="F26" s="123"/>
      <c r="G26" s="123"/>
      <c r="H26" s="123"/>
      <c r="I26" s="123"/>
      <c r="J26" s="123"/>
      <c r="K26" s="123"/>
      <c r="L26" s="123"/>
      <c r="M26" s="123"/>
      <c r="N26" s="123"/>
      <c r="O26" s="123"/>
      <c r="P26" s="123"/>
      <c r="Q26" s="123"/>
      <c r="R26" s="123"/>
      <c r="S26" s="123"/>
    </row>
    <row r="27" spans="1:19" x14ac:dyDescent="0.3">
      <c r="A27" s="49" t="s">
        <v>341</v>
      </c>
      <c r="B27" s="70" t="s">
        <v>83</v>
      </c>
      <c r="C27" s="48" t="s">
        <v>301</v>
      </c>
      <c r="D27" s="48" t="s">
        <v>232</v>
      </c>
      <c r="E27" s="123" t="s">
        <v>292</v>
      </c>
      <c r="F27" s="123"/>
      <c r="G27" s="123"/>
      <c r="H27" s="123"/>
      <c r="I27" s="123"/>
      <c r="J27" s="123"/>
      <c r="K27" s="123"/>
      <c r="L27" s="123"/>
      <c r="M27" s="123"/>
      <c r="N27" s="123"/>
      <c r="O27" s="123"/>
      <c r="P27" s="123"/>
      <c r="Q27" s="123"/>
      <c r="R27" s="123"/>
      <c r="S27" s="123"/>
    </row>
    <row r="28" spans="1:19" x14ac:dyDescent="0.3">
      <c r="A28" s="49" t="s">
        <v>342</v>
      </c>
      <c r="B28" s="70" t="s">
        <v>84</v>
      </c>
      <c r="C28" s="48" t="s">
        <v>302</v>
      </c>
      <c r="D28" s="48" t="s">
        <v>232</v>
      </c>
      <c r="E28" s="123" t="s">
        <v>292</v>
      </c>
      <c r="F28" s="123"/>
      <c r="G28" s="123"/>
      <c r="H28" s="123"/>
      <c r="I28" s="123"/>
      <c r="J28" s="123"/>
      <c r="K28" s="123"/>
      <c r="L28" s="123"/>
      <c r="M28" s="123"/>
      <c r="N28" s="123"/>
      <c r="O28" s="123"/>
      <c r="P28" s="123"/>
      <c r="Q28" s="123"/>
      <c r="R28" s="123"/>
      <c r="S28" s="123"/>
    </row>
    <row r="29" spans="1:19" x14ac:dyDescent="0.3">
      <c r="A29" s="49" t="s">
        <v>343</v>
      </c>
      <c r="B29" s="70" t="s">
        <v>85</v>
      </c>
      <c r="C29" s="48" t="s">
        <v>303</v>
      </c>
      <c r="D29" s="48" t="s">
        <v>232</v>
      </c>
      <c r="E29" s="123" t="s">
        <v>292</v>
      </c>
      <c r="F29" s="123"/>
      <c r="G29" s="123"/>
      <c r="H29" s="123"/>
      <c r="I29" s="123"/>
      <c r="J29" s="123"/>
      <c r="K29" s="123"/>
      <c r="L29" s="123"/>
      <c r="M29" s="123"/>
      <c r="N29" s="123"/>
      <c r="O29" s="123"/>
      <c r="P29" s="123"/>
      <c r="Q29" s="123"/>
      <c r="R29" s="123"/>
      <c r="S29" s="123"/>
    </row>
    <row r="30" spans="1:19" x14ac:dyDescent="0.3">
      <c r="A30" s="49" t="s">
        <v>344</v>
      </c>
      <c r="B30" s="70" t="s">
        <v>86</v>
      </c>
      <c r="C30" s="48" t="s">
        <v>304</v>
      </c>
      <c r="D30" s="48" t="s">
        <v>232</v>
      </c>
      <c r="E30" s="123" t="s">
        <v>292</v>
      </c>
      <c r="F30" s="123"/>
      <c r="G30" s="123"/>
      <c r="H30" s="123"/>
      <c r="I30" s="123"/>
      <c r="J30" s="123"/>
      <c r="K30" s="123"/>
      <c r="L30" s="123"/>
      <c r="M30" s="123"/>
      <c r="N30" s="123"/>
      <c r="O30" s="123"/>
      <c r="P30" s="123"/>
      <c r="Q30" s="123"/>
      <c r="R30" s="123"/>
      <c r="S30" s="123"/>
    </row>
    <row r="31" spans="1:19" x14ac:dyDescent="0.3">
      <c r="A31" s="49" t="s">
        <v>345</v>
      </c>
      <c r="B31" s="70" t="s">
        <v>87</v>
      </c>
      <c r="C31" s="48" t="s">
        <v>305</v>
      </c>
      <c r="D31" s="48" t="s">
        <v>232</v>
      </c>
      <c r="E31" s="123" t="s">
        <v>292</v>
      </c>
      <c r="F31" s="123"/>
      <c r="G31" s="123"/>
      <c r="H31" s="123"/>
      <c r="I31" s="123"/>
      <c r="J31" s="123"/>
      <c r="K31" s="123"/>
      <c r="L31" s="123"/>
      <c r="M31" s="123"/>
      <c r="N31" s="123"/>
      <c r="O31" s="123"/>
      <c r="P31" s="123"/>
      <c r="Q31" s="123"/>
      <c r="R31" s="123"/>
      <c r="S31" s="123"/>
    </row>
    <row r="32" spans="1:19" x14ac:dyDescent="0.3">
      <c r="A32" s="49" t="s">
        <v>346</v>
      </c>
      <c r="B32" s="70" t="s">
        <v>76</v>
      </c>
      <c r="C32" s="48" t="s">
        <v>306</v>
      </c>
      <c r="D32" s="48" t="s">
        <v>232</v>
      </c>
      <c r="E32" s="123" t="s">
        <v>293</v>
      </c>
      <c r="F32" s="123"/>
      <c r="G32" s="123"/>
      <c r="H32" s="123"/>
      <c r="I32" s="123"/>
      <c r="J32" s="123"/>
      <c r="K32" s="123"/>
      <c r="L32" s="123"/>
      <c r="M32" s="123"/>
      <c r="N32" s="123"/>
      <c r="O32" s="123"/>
      <c r="P32" s="123"/>
      <c r="Q32" s="123"/>
      <c r="R32" s="123"/>
      <c r="S32" s="123"/>
    </row>
    <row r="33" spans="1:19" ht="42" thickBot="1" x14ac:dyDescent="0.35">
      <c r="A33" s="56" t="s">
        <v>347</v>
      </c>
      <c r="B33" s="71" t="s">
        <v>314</v>
      </c>
      <c r="C33" s="53" t="s">
        <v>350</v>
      </c>
      <c r="D33" s="72" t="s">
        <v>315</v>
      </c>
      <c r="E33" s="95" t="s">
        <v>467</v>
      </c>
      <c r="F33" s="95"/>
      <c r="G33" s="95"/>
      <c r="H33" s="95"/>
      <c r="I33" s="95"/>
      <c r="J33" s="95"/>
      <c r="K33" s="95"/>
      <c r="L33" s="95"/>
      <c r="M33" s="95"/>
      <c r="N33" s="95"/>
      <c r="O33" s="95"/>
      <c r="P33" s="95"/>
      <c r="Q33" s="95"/>
      <c r="R33" s="95"/>
      <c r="S33" s="95"/>
    </row>
    <row r="34" spans="1:19" s="52" customFormat="1" x14ac:dyDescent="0.3">
      <c r="A34" s="147" t="s">
        <v>448</v>
      </c>
      <c r="B34" s="50"/>
      <c r="C34" s="51"/>
      <c r="D34" s="51"/>
      <c r="E34" s="110"/>
      <c r="F34" s="110"/>
      <c r="G34" s="110"/>
      <c r="H34" s="110"/>
      <c r="I34" s="110"/>
      <c r="J34" s="110"/>
      <c r="K34" s="110"/>
      <c r="L34" s="110"/>
      <c r="M34" s="110"/>
      <c r="N34" s="110"/>
      <c r="O34" s="110"/>
      <c r="P34" s="110"/>
      <c r="Q34" s="110"/>
      <c r="R34" s="110"/>
      <c r="S34" s="110"/>
    </row>
    <row r="35" spans="1:19" ht="21.6" thickBot="1" x14ac:dyDescent="0.45">
      <c r="A35" s="106" t="s">
        <v>348</v>
      </c>
      <c r="B35" s="107"/>
      <c r="C35" s="108"/>
      <c r="D35" s="108"/>
    </row>
    <row r="36" spans="1:19" ht="30" customHeight="1" x14ac:dyDescent="0.3">
      <c r="A36" s="180" t="s">
        <v>429</v>
      </c>
      <c r="B36" s="180"/>
      <c r="C36" s="180"/>
      <c r="D36" s="108"/>
      <c r="E36" s="114" t="s">
        <v>447</v>
      </c>
      <c r="F36" s="115"/>
      <c r="G36" s="115"/>
      <c r="H36" s="115"/>
      <c r="I36" s="115"/>
      <c r="J36" s="115"/>
      <c r="K36" s="115"/>
      <c r="L36" s="115"/>
      <c r="M36" s="115"/>
      <c r="N36" s="115"/>
      <c r="O36" s="115"/>
      <c r="P36" s="115"/>
      <c r="Q36" s="115"/>
      <c r="R36" s="115"/>
      <c r="S36" s="116"/>
    </row>
    <row r="37" spans="1:19" s="6" customFormat="1" ht="13.8" x14ac:dyDescent="0.25">
      <c r="A37" s="8" t="s">
        <v>0</v>
      </c>
      <c r="B37" s="109" t="s">
        <v>1</v>
      </c>
      <c r="C37" s="9" t="s">
        <v>5</v>
      </c>
      <c r="D37" s="9" t="s">
        <v>69</v>
      </c>
      <c r="E37" s="117" t="str">
        <f>IF(E15="","[Program 1]",E15)</f>
        <v>Physical Health HealthChoices</v>
      </c>
      <c r="F37" s="117" t="str">
        <f>IF(F15="","[Program 2]",F15)</f>
        <v>[Program 2]</v>
      </c>
      <c r="G37" s="117" t="str">
        <f>IF(G15="","[Program 3]",G15)</f>
        <v>[Program 3]</v>
      </c>
      <c r="H37" s="117" t="str">
        <f>IF(H15="","[Program 4]",H15)</f>
        <v>[Program 4]</v>
      </c>
      <c r="I37" s="117" t="str">
        <f>IF(I15="","[Program 5]",I15)</f>
        <v>[Program 5]</v>
      </c>
      <c r="J37" s="117" t="str">
        <f>IF(J15="","[Program 6]",J15)</f>
        <v>[Program 6]</v>
      </c>
      <c r="K37" s="117" t="str">
        <f>IF(K15="","[Program 7]",K15)</f>
        <v>[Program 7]</v>
      </c>
      <c r="L37" s="117" t="str">
        <f>IF(L15="","[Program 8]",L15)</f>
        <v>[Program 8]</v>
      </c>
      <c r="M37" s="117" t="str">
        <f>IF(M15="","[Program 9]",M15)</f>
        <v>[Program 9]</v>
      </c>
      <c r="N37" s="117" t="str">
        <f>IF(N15="","[Program 10]",N15)</f>
        <v>[Program 10]</v>
      </c>
      <c r="O37" s="117" t="str">
        <f>IF(O15="","[Program 11]",O15)</f>
        <v>[Program 11]</v>
      </c>
      <c r="P37" s="117" t="str">
        <f>IF(P15="","[Program 12]",P15)</f>
        <v>[Program 12]</v>
      </c>
      <c r="Q37" s="117" t="str">
        <f>IF(Q15="","[Program 13]",Q15)</f>
        <v>[Program 13]</v>
      </c>
      <c r="R37" s="117" t="str">
        <f>IF(R15="","[Program 14]",R15)</f>
        <v>[Program 14]</v>
      </c>
      <c r="S37" s="117" t="str">
        <f>IF(S15="","[Program 15]",S15)</f>
        <v>[Program 15]</v>
      </c>
    </row>
    <row r="38" spans="1:19" ht="148.5" customHeight="1" x14ac:dyDescent="0.3">
      <c r="A38" s="188" t="s">
        <v>428</v>
      </c>
      <c r="B38" s="188"/>
      <c r="C38" s="188"/>
      <c r="D38" s="122" t="s">
        <v>227</v>
      </c>
      <c r="E38" s="119" t="s">
        <v>228</v>
      </c>
      <c r="F38" s="119" t="s">
        <v>228</v>
      </c>
      <c r="G38" s="119" t="s">
        <v>228</v>
      </c>
      <c r="H38" s="119" t="s">
        <v>228</v>
      </c>
      <c r="I38" s="119" t="s">
        <v>228</v>
      </c>
      <c r="J38" s="119" t="s">
        <v>228</v>
      </c>
      <c r="K38" s="119" t="s">
        <v>228</v>
      </c>
      <c r="L38" s="119" t="s">
        <v>228</v>
      </c>
      <c r="M38" s="119" t="s">
        <v>228</v>
      </c>
      <c r="N38" s="119" t="s">
        <v>228</v>
      </c>
      <c r="O38" s="119" t="s">
        <v>228</v>
      </c>
      <c r="P38" s="119" t="s">
        <v>228</v>
      </c>
      <c r="Q38" s="119" t="s">
        <v>228</v>
      </c>
      <c r="R38" s="119" t="s">
        <v>228</v>
      </c>
      <c r="S38" s="119" t="s">
        <v>228</v>
      </c>
    </row>
    <row r="39" spans="1:19" ht="59.25" customHeight="1" x14ac:dyDescent="0.3">
      <c r="A39" s="49" t="s">
        <v>269</v>
      </c>
      <c r="B39" s="48" t="s">
        <v>316</v>
      </c>
      <c r="C39" s="48" t="s">
        <v>412</v>
      </c>
      <c r="D39" s="25" t="s">
        <v>232</v>
      </c>
      <c r="E39" s="123" t="s">
        <v>418</v>
      </c>
      <c r="F39" s="123"/>
      <c r="G39" s="123"/>
      <c r="H39" s="123"/>
      <c r="I39" s="123"/>
      <c r="J39" s="123"/>
      <c r="K39" s="123"/>
      <c r="L39" s="123"/>
      <c r="M39" s="123"/>
      <c r="N39" s="123"/>
      <c r="O39" s="123"/>
      <c r="P39" s="123"/>
      <c r="Q39" s="123"/>
      <c r="R39" s="123"/>
      <c r="S39" s="123"/>
    </row>
    <row r="40" spans="1:19" ht="59.25" customHeight="1" x14ac:dyDescent="0.3">
      <c r="A40" s="49" t="s">
        <v>270</v>
      </c>
      <c r="B40" s="48" t="s">
        <v>364</v>
      </c>
      <c r="C40" s="48" t="s">
        <v>413</v>
      </c>
      <c r="D40" s="59" t="s">
        <v>2</v>
      </c>
      <c r="E40" s="124" t="s">
        <v>487</v>
      </c>
      <c r="F40" s="124"/>
      <c r="G40" s="124"/>
      <c r="H40" s="124"/>
      <c r="I40" s="124"/>
      <c r="J40" s="124"/>
      <c r="K40" s="124"/>
      <c r="L40" s="124"/>
      <c r="M40" s="124"/>
      <c r="N40" s="124"/>
      <c r="O40" s="124"/>
      <c r="P40" s="124"/>
      <c r="Q40" s="124"/>
      <c r="R40" s="124"/>
      <c r="S40" s="124"/>
    </row>
    <row r="41" spans="1:19" ht="59.25" customHeight="1" x14ac:dyDescent="0.3">
      <c r="A41" s="49" t="s">
        <v>367</v>
      </c>
      <c r="B41" s="48" t="s">
        <v>365</v>
      </c>
      <c r="C41" s="48" t="s">
        <v>414</v>
      </c>
      <c r="D41" s="59" t="s">
        <v>2</v>
      </c>
      <c r="E41" s="125" t="s">
        <v>488</v>
      </c>
      <c r="F41" s="126"/>
      <c r="G41" s="126"/>
      <c r="H41" s="126"/>
      <c r="I41" s="126"/>
      <c r="J41" s="126"/>
      <c r="K41" s="126"/>
      <c r="L41" s="126"/>
      <c r="M41" s="126"/>
      <c r="N41" s="126"/>
      <c r="O41" s="126"/>
      <c r="P41" s="126"/>
      <c r="Q41" s="126"/>
      <c r="R41" s="126"/>
      <c r="S41" s="126"/>
    </row>
    <row r="42" spans="1:19" ht="63" customHeight="1" thickBot="1" x14ac:dyDescent="0.35">
      <c r="A42" s="112" t="s">
        <v>368</v>
      </c>
      <c r="B42" s="112" t="s">
        <v>366</v>
      </c>
      <c r="C42" s="112" t="s">
        <v>415</v>
      </c>
      <c r="D42" s="60" t="s">
        <v>2</v>
      </c>
      <c r="E42" s="95" t="s">
        <v>489</v>
      </c>
      <c r="F42" s="95"/>
      <c r="G42" s="95"/>
      <c r="H42" s="95"/>
      <c r="I42" s="95"/>
      <c r="J42" s="95"/>
      <c r="K42" s="95"/>
      <c r="L42" s="95"/>
      <c r="M42" s="95"/>
      <c r="N42" s="95"/>
      <c r="O42" s="95"/>
      <c r="P42" s="95"/>
      <c r="Q42" s="95"/>
      <c r="R42" s="95"/>
      <c r="S42" s="95"/>
    </row>
    <row r="43" spans="1:19" s="52" customFormat="1" x14ac:dyDescent="0.3">
      <c r="A43" s="148" t="s">
        <v>443</v>
      </c>
      <c r="B43" s="50"/>
      <c r="C43" s="51"/>
      <c r="D43" s="51"/>
      <c r="E43" s="110"/>
      <c r="F43" s="110"/>
      <c r="G43" s="110"/>
      <c r="H43" s="110"/>
      <c r="I43" s="110"/>
      <c r="J43" s="110"/>
      <c r="K43" s="110"/>
      <c r="L43" s="110"/>
      <c r="M43" s="110"/>
      <c r="N43" s="110"/>
      <c r="O43" s="110"/>
      <c r="P43" s="110"/>
      <c r="Q43" s="110"/>
      <c r="R43" s="110"/>
      <c r="S43" s="110"/>
    </row>
    <row r="44" spans="1:19" s="39" customFormat="1" hidden="1" x14ac:dyDescent="0.3">
      <c r="A44" s="38" t="s">
        <v>238</v>
      </c>
      <c r="C44" s="40"/>
      <c r="D44" s="40"/>
      <c r="E44" s="40"/>
      <c r="F44" s="40"/>
    </row>
    <row r="45" spans="1:19" s="39" customFormat="1" hidden="1" x14ac:dyDescent="0.3">
      <c r="D45" s="41" t="s">
        <v>239</v>
      </c>
      <c r="E45" s="42"/>
      <c r="F45" s="40"/>
    </row>
    <row r="46" spans="1:19" s="39" customFormat="1" hidden="1" x14ac:dyDescent="0.3">
      <c r="D46" s="43" t="s">
        <v>257</v>
      </c>
      <c r="E46" s="39" t="str">
        <f t="shared" ref="E46:E56" si="0">IF(E22="Covered",(CONCATENATE($B22,"-")),"")</f>
        <v>Adult primary care-</v>
      </c>
      <c r="F46" s="39" t="str">
        <f t="shared" ref="F46:S46" si="1">IF(F22="Covered",(CONCATENATE($B22,"-")),"")</f>
        <v/>
      </c>
      <c r="G46" s="39" t="str">
        <f t="shared" si="1"/>
        <v/>
      </c>
      <c r="H46" s="39" t="str">
        <f t="shared" si="1"/>
        <v/>
      </c>
      <c r="I46" s="39" t="str">
        <f t="shared" si="1"/>
        <v/>
      </c>
      <c r="J46" s="39" t="str">
        <f t="shared" si="1"/>
        <v/>
      </c>
      <c r="K46" s="39" t="str">
        <f t="shared" si="1"/>
        <v/>
      </c>
      <c r="L46" s="39" t="str">
        <f t="shared" si="1"/>
        <v/>
      </c>
      <c r="M46" s="39" t="str">
        <f t="shared" si="1"/>
        <v/>
      </c>
      <c r="N46" s="39" t="str">
        <f t="shared" si="1"/>
        <v/>
      </c>
      <c r="O46" s="39" t="str">
        <f t="shared" si="1"/>
        <v/>
      </c>
      <c r="P46" s="39" t="str">
        <f t="shared" si="1"/>
        <v/>
      </c>
      <c r="Q46" s="39" t="str">
        <f t="shared" si="1"/>
        <v/>
      </c>
      <c r="R46" s="39" t="str">
        <f t="shared" si="1"/>
        <v/>
      </c>
      <c r="S46" s="39" t="str">
        <f t="shared" si="1"/>
        <v/>
      </c>
    </row>
    <row r="47" spans="1:19" s="39" customFormat="1" hidden="1" x14ac:dyDescent="0.3">
      <c r="D47" s="43" t="s">
        <v>258</v>
      </c>
      <c r="E47" s="39" t="str">
        <f t="shared" si="0"/>
        <v>Pediatric primary care-</v>
      </c>
      <c r="F47" s="39" t="str">
        <f t="shared" ref="F47:S47" si="2">IF(F23="Covered",(CONCATENATE($B23,"-")),"")</f>
        <v/>
      </c>
      <c r="G47" s="39" t="str">
        <f t="shared" si="2"/>
        <v/>
      </c>
      <c r="H47" s="39" t="str">
        <f t="shared" si="2"/>
        <v/>
      </c>
      <c r="I47" s="39" t="str">
        <f t="shared" si="2"/>
        <v/>
      </c>
      <c r="J47" s="39" t="str">
        <f t="shared" si="2"/>
        <v/>
      </c>
      <c r="K47" s="39" t="str">
        <f t="shared" si="2"/>
        <v/>
      </c>
      <c r="L47" s="39" t="str">
        <f t="shared" si="2"/>
        <v/>
      </c>
      <c r="M47" s="39" t="str">
        <f t="shared" si="2"/>
        <v/>
      </c>
      <c r="N47" s="39" t="str">
        <f t="shared" si="2"/>
        <v/>
      </c>
      <c r="O47" s="39" t="str">
        <f t="shared" si="2"/>
        <v/>
      </c>
      <c r="P47" s="39" t="str">
        <f t="shared" si="2"/>
        <v/>
      </c>
      <c r="Q47" s="39" t="str">
        <f t="shared" si="2"/>
        <v/>
      </c>
      <c r="R47" s="39" t="str">
        <f t="shared" si="2"/>
        <v/>
      </c>
      <c r="S47" s="39" t="str">
        <f t="shared" si="2"/>
        <v/>
      </c>
    </row>
    <row r="48" spans="1:19" s="39" customFormat="1" hidden="1" x14ac:dyDescent="0.3">
      <c r="D48" s="43" t="s">
        <v>259</v>
      </c>
      <c r="E48" s="39" t="str">
        <f t="shared" si="0"/>
        <v>OB/GYN-</v>
      </c>
      <c r="F48" s="39" t="str">
        <f t="shared" ref="F48:S48" si="3">IF(F24="Covered",(CONCATENATE($B24,"-")),"")</f>
        <v/>
      </c>
      <c r="G48" s="39" t="str">
        <f t="shared" si="3"/>
        <v/>
      </c>
      <c r="H48" s="39" t="str">
        <f t="shared" si="3"/>
        <v/>
      </c>
      <c r="I48" s="39" t="str">
        <f t="shared" si="3"/>
        <v/>
      </c>
      <c r="J48" s="39" t="str">
        <f t="shared" si="3"/>
        <v/>
      </c>
      <c r="K48" s="39" t="str">
        <f t="shared" si="3"/>
        <v/>
      </c>
      <c r="L48" s="39" t="str">
        <f t="shared" si="3"/>
        <v/>
      </c>
      <c r="M48" s="39" t="str">
        <f t="shared" si="3"/>
        <v/>
      </c>
      <c r="N48" s="39" t="str">
        <f t="shared" si="3"/>
        <v/>
      </c>
      <c r="O48" s="39" t="str">
        <f t="shared" si="3"/>
        <v/>
      </c>
      <c r="P48" s="39" t="str">
        <f t="shared" si="3"/>
        <v/>
      </c>
      <c r="Q48" s="39" t="str">
        <f t="shared" si="3"/>
        <v/>
      </c>
      <c r="R48" s="39" t="str">
        <f t="shared" si="3"/>
        <v/>
      </c>
      <c r="S48" s="39" t="str">
        <f t="shared" si="3"/>
        <v/>
      </c>
    </row>
    <row r="49" spans="3:19" s="39" customFormat="1" hidden="1" x14ac:dyDescent="0.3">
      <c r="D49" s="43" t="s">
        <v>260</v>
      </c>
      <c r="E49" s="39" t="str">
        <f t="shared" si="0"/>
        <v/>
      </c>
      <c r="F49" s="39" t="str">
        <f t="shared" ref="F49:S49" si="4">IF(F25="Covered",(CONCATENATE($B25,"-")),"")</f>
        <v/>
      </c>
      <c r="G49" s="39" t="str">
        <f t="shared" si="4"/>
        <v/>
      </c>
      <c r="H49" s="39" t="str">
        <f t="shared" si="4"/>
        <v/>
      </c>
      <c r="I49" s="39" t="str">
        <f t="shared" si="4"/>
        <v/>
      </c>
      <c r="J49" s="39" t="str">
        <f t="shared" si="4"/>
        <v/>
      </c>
      <c r="K49" s="39" t="str">
        <f t="shared" si="4"/>
        <v/>
      </c>
      <c r="L49" s="39" t="str">
        <f t="shared" si="4"/>
        <v/>
      </c>
      <c r="M49" s="39" t="str">
        <f t="shared" si="4"/>
        <v/>
      </c>
      <c r="N49" s="39" t="str">
        <f t="shared" si="4"/>
        <v/>
      </c>
      <c r="O49" s="39" t="str">
        <f t="shared" si="4"/>
        <v/>
      </c>
      <c r="P49" s="39" t="str">
        <f t="shared" si="4"/>
        <v/>
      </c>
      <c r="Q49" s="39" t="str">
        <f t="shared" si="4"/>
        <v/>
      </c>
      <c r="R49" s="39" t="str">
        <f t="shared" si="4"/>
        <v/>
      </c>
      <c r="S49" s="39" t="str">
        <f t="shared" si="4"/>
        <v/>
      </c>
    </row>
    <row r="50" spans="3:19" s="39" customFormat="1" hidden="1" x14ac:dyDescent="0.3">
      <c r="D50" s="43" t="s">
        <v>261</v>
      </c>
      <c r="E50" s="39" t="str">
        <f t="shared" si="0"/>
        <v/>
      </c>
      <c r="F50" s="39" t="str">
        <f t="shared" ref="F50:S50" si="5">IF(F26="Covered",(CONCATENATE($B26,"-")),"")</f>
        <v/>
      </c>
      <c r="G50" s="39" t="str">
        <f t="shared" si="5"/>
        <v/>
      </c>
      <c r="H50" s="39" t="str">
        <f t="shared" si="5"/>
        <v/>
      </c>
      <c r="I50" s="39" t="str">
        <f t="shared" si="5"/>
        <v/>
      </c>
      <c r="J50" s="39" t="str">
        <f t="shared" si="5"/>
        <v/>
      </c>
      <c r="K50" s="39" t="str">
        <f t="shared" si="5"/>
        <v/>
      </c>
      <c r="L50" s="39" t="str">
        <f t="shared" si="5"/>
        <v/>
      </c>
      <c r="M50" s="39" t="str">
        <f t="shared" si="5"/>
        <v/>
      </c>
      <c r="N50" s="39" t="str">
        <f t="shared" si="5"/>
        <v/>
      </c>
      <c r="O50" s="39" t="str">
        <f t="shared" si="5"/>
        <v/>
      </c>
      <c r="P50" s="39" t="str">
        <f t="shared" si="5"/>
        <v/>
      </c>
      <c r="Q50" s="39" t="str">
        <f t="shared" si="5"/>
        <v/>
      </c>
      <c r="R50" s="39" t="str">
        <f t="shared" si="5"/>
        <v/>
      </c>
      <c r="S50" s="39" t="str">
        <f t="shared" si="5"/>
        <v/>
      </c>
    </row>
    <row r="51" spans="3:19" s="39" customFormat="1" hidden="1" x14ac:dyDescent="0.3">
      <c r="D51" s="43" t="s">
        <v>262</v>
      </c>
      <c r="E51" s="39" t="str">
        <f t="shared" si="0"/>
        <v>Adult specialist-</v>
      </c>
      <c r="F51" s="39" t="str">
        <f t="shared" ref="F51:S51" si="6">IF(F27="Covered",(CONCATENATE($B27,"-")),"")</f>
        <v/>
      </c>
      <c r="G51" s="39" t="str">
        <f t="shared" si="6"/>
        <v/>
      </c>
      <c r="H51" s="39" t="str">
        <f t="shared" si="6"/>
        <v/>
      </c>
      <c r="I51" s="39" t="str">
        <f t="shared" si="6"/>
        <v/>
      </c>
      <c r="J51" s="39" t="str">
        <f t="shared" si="6"/>
        <v/>
      </c>
      <c r="K51" s="39" t="str">
        <f t="shared" si="6"/>
        <v/>
      </c>
      <c r="L51" s="39" t="str">
        <f t="shared" si="6"/>
        <v/>
      </c>
      <c r="M51" s="39" t="str">
        <f t="shared" si="6"/>
        <v/>
      </c>
      <c r="N51" s="39" t="str">
        <f t="shared" si="6"/>
        <v/>
      </c>
      <c r="O51" s="39" t="str">
        <f t="shared" si="6"/>
        <v/>
      </c>
      <c r="P51" s="39" t="str">
        <f t="shared" si="6"/>
        <v/>
      </c>
      <c r="Q51" s="39" t="str">
        <f t="shared" si="6"/>
        <v/>
      </c>
      <c r="R51" s="39" t="str">
        <f t="shared" si="6"/>
        <v/>
      </c>
      <c r="S51" s="39" t="str">
        <f t="shared" si="6"/>
        <v/>
      </c>
    </row>
    <row r="52" spans="3:19" s="39" customFormat="1" hidden="1" x14ac:dyDescent="0.3">
      <c r="D52" s="43" t="s">
        <v>263</v>
      </c>
      <c r="E52" s="39" t="str">
        <f t="shared" si="0"/>
        <v>Pediatric specialist-</v>
      </c>
      <c r="F52" s="39" t="str">
        <f t="shared" ref="F52:S52" si="7">IF(F28="Covered",(CONCATENATE($B28,"-")),"")</f>
        <v/>
      </c>
      <c r="G52" s="39" t="str">
        <f t="shared" si="7"/>
        <v/>
      </c>
      <c r="H52" s="39" t="str">
        <f t="shared" si="7"/>
        <v/>
      </c>
      <c r="I52" s="39" t="str">
        <f t="shared" si="7"/>
        <v/>
      </c>
      <c r="J52" s="39" t="str">
        <f t="shared" si="7"/>
        <v/>
      </c>
      <c r="K52" s="39" t="str">
        <f t="shared" si="7"/>
        <v/>
      </c>
      <c r="L52" s="39" t="str">
        <f t="shared" si="7"/>
        <v/>
      </c>
      <c r="M52" s="39" t="str">
        <f t="shared" si="7"/>
        <v/>
      </c>
      <c r="N52" s="39" t="str">
        <f t="shared" si="7"/>
        <v/>
      </c>
      <c r="O52" s="39" t="str">
        <f t="shared" si="7"/>
        <v/>
      </c>
      <c r="P52" s="39" t="str">
        <f t="shared" si="7"/>
        <v/>
      </c>
      <c r="Q52" s="39" t="str">
        <f t="shared" si="7"/>
        <v/>
      </c>
      <c r="R52" s="39" t="str">
        <f t="shared" si="7"/>
        <v/>
      </c>
      <c r="S52" s="39" t="str">
        <f t="shared" si="7"/>
        <v/>
      </c>
    </row>
    <row r="53" spans="3:19" s="39" customFormat="1" hidden="1" x14ac:dyDescent="0.3">
      <c r="D53" s="43" t="s">
        <v>264</v>
      </c>
      <c r="E53" s="39" t="str">
        <f t="shared" si="0"/>
        <v>Hospital-</v>
      </c>
      <c r="F53" s="39" t="str">
        <f t="shared" ref="F53:S53" si="8">IF(F29="Covered",(CONCATENATE($B29,"-")),"")</f>
        <v/>
      </c>
      <c r="G53" s="39" t="str">
        <f t="shared" si="8"/>
        <v/>
      </c>
      <c r="H53" s="39" t="str">
        <f t="shared" si="8"/>
        <v/>
      </c>
      <c r="I53" s="39" t="str">
        <f t="shared" si="8"/>
        <v/>
      </c>
      <c r="J53" s="39" t="str">
        <f t="shared" si="8"/>
        <v/>
      </c>
      <c r="K53" s="39" t="str">
        <f t="shared" si="8"/>
        <v/>
      </c>
      <c r="L53" s="39" t="str">
        <f t="shared" si="8"/>
        <v/>
      </c>
      <c r="M53" s="39" t="str">
        <f t="shared" si="8"/>
        <v/>
      </c>
      <c r="N53" s="39" t="str">
        <f t="shared" si="8"/>
        <v/>
      </c>
      <c r="O53" s="39" t="str">
        <f t="shared" si="8"/>
        <v/>
      </c>
      <c r="P53" s="39" t="str">
        <f t="shared" si="8"/>
        <v/>
      </c>
      <c r="Q53" s="39" t="str">
        <f t="shared" si="8"/>
        <v/>
      </c>
      <c r="R53" s="39" t="str">
        <f t="shared" si="8"/>
        <v/>
      </c>
      <c r="S53" s="39" t="str">
        <f t="shared" si="8"/>
        <v/>
      </c>
    </row>
    <row r="54" spans="3:19" s="39" customFormat="1" hidden="1" x14ac:dyDescent="0.3">
      <c r="D54" s="43" t="s">
        <v>265</v>
      </c>
      <c r="E54" s="39" t="str">
        <f t="shared" si="0"/>
        <v>Pharmacy-</v>
      </c>
      <c r="F54" s="39" t="str">
        <f t="shared" ref="F54:S54" si="9">IF(F30="Covered",(CONCATENATE($B30,"-")),"")</f>
        <v/>
      </c>
      <c r="G54" s="39" t="str">
        <f t="shared" si="9"/>
        <v/>
      </c>
      <c r="H54" s="39" t="str">
        <f t="shared" si="9"/>
        <v/>
      </c>
      <c r="I54" s="39" t="str">
        <f t="shared" si="9"/>
        <v/>
      </c>
      <c r="J54" s="39" t="str">
        <f t="shared" si="9"/>
        <v/>
      </c>
      <c r="K54" s="39" t="str">
        <f t="shared" si="9"/>
        <v/>
      </c>
      <c r="L54" s="39" t="str">
        <f t="shared" si="9"/>
        <v/>
      </c>
      <c r="M54" s="39" t="str">
        <f t="shared" si="9"/>
        <v/>
      </c>
      <c r="N54" s="39" t="str">
        <f t="shared" si="9"/>
        <v/>
      </c>
      <c r="O54" s="39" t="str">
        <f t="shared" si="9"/>
        <v/>
      </c>
      <c r="P54" s="39" t="str">
        <f t="shared" si="9"/>
        <v/>
      </c>
      <c r="Q54" s="39" t="str">
        <f t="shared" si="9"/>
        <v/>
      </c>
      <c r="R54" s="39" t="str">
        <f t="shared" si="9"/>
        <v/>
      </c>
      <c r="S54" s="39" t="str">
        <f t="shared" si="9"/>
        <v/>
      </c>
    </row>
    <row r="55" spans="3:19" s="39" customFormat="1" hidden="1" x14ac:dyDescent="0.3">
      <c r="D55" s="43" t="s">
        <v>266</v>
      </c>
      <c r="E55" s="39" t="str">
        <f t="shared" si="0"/>
        <v>Pediatric dental-</v>
      </c>
      <c r="F55" s="39" t="str">
        <f t="shared" ref="F55:S55" si="10">IF(F31="Covered",(CONCATENATE($B31,"-")),"")</f>
        <v/>
      </c>
      <c r="G55" s="39" t="str">
        <f t="shared" si="10"/>
        <v/>
      </c>
      <c r="H55" s="39" t="str">
        <f t="shared" si="10"/>
        <v/>
      </c>
      <c r="I55" s="39" t="str">
        <f t="shared" si="10"/>
        <v/>
      </c>
      <c r="J55" s="39" t="str">
        <f t="shared" si="10"/>
        <v/>
      </c>
      <c r="K55" s="39" t="str">
        <f t="shared" si="10"/>
        <v/>
      </c>
      <c r="L55" s="39" t="str">
        <f t="shared" si="10"/>
        <v/>
      </c>
      <c r="M55" s="39" t="str">
        <f t="shared" si="10"/>
        <v/>
      </c>
      <c r="N55" s="39" t="str">
        <f t="shared" si="10"/>
        <v/>
      </c>
      <c r="O55" s="39" t="str">
        <f t="shared" si="10"/>
        <v/>
      </c>
      <c r="P55" s="39" t="str">
        <f t="shared" si="10"/>
        <v/>
      </c>
      <c r="Q55" s="39" t="str">
        <f t="shared" si="10"/>
        <v/>
      </c>
      <c r="R55" s="39" t="str">
        <f t="shared" si="10"/>
        <v/>
      </c>
      <c r="S55" s="39" t="str">
        <f t="shared" si="10"/>
        <v/>
      </c>
    </row>
    <row r="56" spans="3:19" s="39" customFormat="1" hidden="1" x14ac:dyDescent="0.3">
      <c r="D56" s="43" t="s">
        <v>267</v>
      </c>
      <c r="E56" s="39" t="str">
        <f t="shared" si="0"/>
        <v/>
      </c>
      <c r="F56" s="39" t="str">
        <f t="shared" ref="F56:S56" si="11">IF(F32="Covered",(CONCATENATE($B32,"-")),"")</f>
        <v/>
      </c>
      <c r="G56" s="39" t="str">
        <f t="shared" si="11"/>
        <v/>
      </c>
      <c r="H56" s="39" t="str">
        <f t="shared" si="11"/>
        <v/>
      </c>
      <c r="I56" s="39" t="str">
        <f t="shared" si="11"/>
        <v/>
      </c>
      <c r="J56" s="39" t="str">
        <f t="shared" si="11"/>
        <v/>
      </c>
      <c r="K56" s="39" t="str">
        <f t="shared" si="11"/>
        <v/>
      </c>
      <c r="L56" s="39" t="str">
        <f t="shared" si="11"/>
        <v/>
      </c>
      <c r="M56" s="39" t="str">
        <f t="shared" si="11"/>
        <v/>
      </c>
      <c r="N56" s="39" t="str">
        <f t="shared" si="11"/>
        <v/>
      </c>
      <c r="O56" s="39" t="str">
        <f t="shared" si="11"/>
        <v/>
      </c>
      <c r="P56" s="39" t="str">
        <f t="shared" si="11"/>
        <v/>
      </c>
      <c r="Q56" s="39" t="str">
        <f t="shared" si="11"/>
        <v/>
      </c>
      <c r="R56" s="39" t="str">
        <f t="shared" si="11"/>
        <v/>
      </c>
      <c r="S56" s="39" t="str">
        <f t="shared" si="11"/>
        <v/>
      </c>
    </row>
    <row r="57" spans="3:19" s="39" customFormat="1" hidden="1" x14ac:dyDescent="0.3">
      <c r="D57" s="43" t="s">
        <v>268</v>
      </c>
      <c r="E57" s="39" t="str">
        <f t="shared" ref="E57:S57" si="12">IF(E33&lt;&gt;"","other services","")</f>
        <v>other services</v>
      </c>
      <c r="F57" s="39" t="str">
        <f>IF(F33&lt;&gt;"","other services","")</f>
        <v/>
      </c>
      <c r="G57" s="39" t="str">
        <f t="shared" si="12"/>
        <v/>
      </c>
      <c r="H57" s="39" t="str">
        <f t="shared" si="12"/>
        <v/>
      </c>
      <c r="I57" s="39" t="str">
        <f t="shared" si="12"/>
        <v/>
      </c>
      <c r="J57" s="39" t="str">
        <f t="shared" si="12"/>
        <v/>
      </c>
      <c r="K57" s="39" t="str">
        <f t="shared" si="12"/>
        <v/>
      </c>
      <c r="L57" s="39" t="str">
        <f t="shared" si="12"/>
        <v/>
      </c>
      <c r="M57" s="39" t="str">
        <f t="shared" si="12"/>
        <v/>
      </c>
      <c r="N57" s="39" t="str">
        <f t="shared" si="12"/>
        <v/>
      </c>
      <c r="O57" s="39" t="str">
        <f t="shared" si="12"/>
        <v/>
      </c>
      <c r="P57" s="39" t="str">
        <f t="shared" si="12"/>
        <v/>
      </c>
      <c r="Q57" s="39" t="str">
        <f t="shared" si="12"/>
        <v/>
      </c>
      <c r="R57" s="39" t="str">
        <f t="shared" si="12"/>
        <v/>
      </c>
      <c r="S57" s="39" t="str">
        <f t="shared" si="12"/>
        <v/>
      </c>
    </row>
    <row r="58" spans="3:19" s="39" customFormat="1" hidden="1" x14ac:dyDescent="0.3">
      <c r="D58" s="44" t="s">
        <v>240</v>
      </c>
      <c r="E58" s="39" t="str">
        <f>_xlfn.TEXTJOIN(CHAR(10),TRUE,E46:E57)</f>
        <v>Adult primary care-
Pediatric primary care-
OB/GYN-
Adult specialist-
Pediatric specialist-
Hospital-
Pharmacy-
Pediatric dental-
other services</v>
      </c>
      <c r="F58" s="39" t="str">
        <f t="shared" ref="F58:S58" si="13">_xlfn.TEXTJOIN(CHAR(10),TRUE,F46:F57)</f>
        <v/>
      </c>
      <c r="G58" s="39" t="str">
        <f t="shared" si="13"/>
        <v/>
      </c>
      <c r="H58" s="39" t="str">
        <f t="shared" si="13"/>
        <v/>
      </c>
      <c r="I58" s="39" t="str">
        <f t="shared" si="13"/>
        <v/>
      </c>
      <c r="J58" s="39" t="str">
        <f t="shared" si="13"/>
        <v/>
      </c>
      <c r="K58" s="39" t="str">
        <f t="shared" si="13"/>
        <v/>
      </c>
      <c r="L58" s="39" t="str">
        <f t="shared" si="13"/>
        <v/>
      </c>
      <c r="M58" s="39" t="str">
        <f t="shared" si="13"/>
        <v/>
      </c>
      <c r="N58" s="39" t="str">
        <f t="shared" si="13"/>
        <v/>
      </c>
      <c r="O58" s="39" t="str">
        <f t="shared" si="13"/>
        <v/>
      </c>
      <c r="P58" s="39" t="str">
        <f t="shared" si="13"/>
        <v/>
      </c>
      <c r="Q58" s="39" t="str">
        <f t="shared" si="13"/>
        <v/>
      </c>
      <c r="R58" s="39" t="str">
        <f t="shared" si="13"/>
        <v/>
      </c>
      <c r="S58" s="39" t="str">
        <f t="shared" si="13"/>
        <v/>
      </c>
    </row>
    <row r="59" spans="3:19" s="39" customFormat="1" hidden="1" x14ac:dyDescent="0.3">
      <c r="D59" s="45" t="s">
        <v>241</v>
      </c>
      <c r="E59" s="39" t="str">
        <f>SUBSTITUTE(E58,"-",", ")</f>
        <v>Adult primary care, 
Pediatric primary care, 
OB/GYN, 
Adult specialist, 
Pediatric specialist, 
Hospital, 
Pharmacy, 
Pediatric dental, 
other services</v>
      </c>
      <c r="F59" s="39" t="str">
        <f t="shared" ref="F59:S59" si="14">SUBSTITUTE(F58,"-",", ")</f>
        <v/>
      </c>
      <c r="G59" s="39" t="str">
        <f t="shared" si="14"/>
        <v/>
      </c>
      <c r="H59" s="39" t="str">
        <f t="shared" si="14"/>
        <v/>
      </c>
      <c r="I59" s="39" t="str">
        <f t="shared" si="14"/>
        <v/>
      </c>
      <c r="J59" s="39" t="str">
        <f t="shared" si="14"/>
        <v/>
      </c>
      <c r="K59" s="39" t="str">
        <f t="shared" si="14"/>
        <v/>
      </c>
      <c r="L59" s="39" t="str">
        <f t="shared" si="14"/>
        <v/>
      </c>
      <c r="M59" s="39" t="str">
        <f t="shared" si="14"/>
        <v/>
      </c>
      <c r="N59" s="39" t="str">
        <f t="shared" si="14"/>
        <v/>
      </c>
      <c r="O59" s="39" t="str">
        <f t="shared" si="14"/>
        <v/>
      </c>
      <c r="P59" s="39" t="str">
        <f t="shared" si="14"/>
        <v/>
      </c>
      <c r="Q59" s="39" t="str">
        <f t="shared" si="14"/>
        <v/>
      </c>
      <c r="R59" s="39" t="str">
        <f t="shared" si="14"/>
        <v/>
      </c>
      <c r="S59" s="39" t="str">
        <f t="shared" si="14"/>
        <v/>
      </c>
    </row>
    <row r="60" spans="3:19" s="39" customFormat="1" hidden="1" x14ac:dyDescent="0.3">
      <c r="C60" s="40"/>
      <c r="D60" s="40"/>
      <c r="E60" s="40"/>
      <c r="F60" s="40"/>
    </row>
  </sheetData>
  <sheetProtection algorithmName="SHA-512" hashValue="3lAfoOvgWnxt25lVBsOeb6vg4H/q2YLEidybG9o8nwgTQrKbDjAC+ZXuEsBRwWvrhc5LWes4n0bv9Nt3Tbt3bg==" saltValue="p284jOeKrGVXS0j8U8FtDg==" spinCount="100000" sheet="1" objects="1" scenarios="1" formatColumns="0" formatRows="0"/>
  <protectedRanges>
    <protectedRange algorithmName="SHA-512" hashValue="bA/kSnPef+qRTca4U5DAMPeRkTDfP+PGeEtinvNwwrxtASWdYiwSLpjfJNAo5ckNtxmOxm6JvI9I5zwPPokWaw==" saltValue="oFt+B+LVA7LiT5P6ZKMhsw==" spinCount="100000" sqref="E22:S34 E15:S17 E19:S20 E39:S43 E5:F11" name="Range1"/>
  </protectedRanges>
  <dataConsolidate/>
  <mergeCells count="6">
    <mergeCell ref="A3:C3"/>
    <mergeCell ref="A13:C13"/>
    <mergeCell ref="A36:C36"/>
    <mergeCell ref="A21:C21"/>
    <mergeCell ref="A38:C38"/>
    <mergeCell ref="A18:C18"/>
  </mergeCells>
  <phoneticPr fontId="9" type="noConversion"/>
  <dataValidations count="2">
    <dataValidation allowBlank="1" showInputMessage="1" showErrorMessage="1" errorTitle="Date" error="Please enter a date in MM/DD/YYYY format." sqref="E11:F11 E8" xr:uid="{00000000-0002-0000-0100-000000000000}"/>
    <dataValidation allowBlank="1" showInputMessage="1" errorTitle="Date" error="Please enter a date in MM/DD/YYYY format." sqref="E10" xr:uid="{00000000-0002-0000-0100-000002000000}"/>
  </dataValidations>
  <pageMargins left="0.25" right="0.25" top="0.75" bottom="0.75" header="0.3" footer="0.3"/>
  <pageSetup paperSize="5" scale="25" orientation="landscape" horizontalDpi="4294967293" verticalDpi="4294967293" r:id="rId1"/>
  <ignoredErrors>
    <ignoredError sqref="E4" unlockedFormula="1"/>
  </ignoredErrors>
  <extLst>
    <ext xmlns:x14="http://schemas.microsoft.com/office/spreadsheetml/2009/9/main" uri="{CCE6A557-97BC-4b89-ADB6-D9C93CAAB3DF}">
      <x14:dataValidations xmlns:xm="http://schemas.microsoft.com/office/excel/2006/main" count="5">
        <x14:dataValidation type="list" allowBlank="1" showInputMessage="1" prompt="To enter free text, select cell and type - do not click into cell" xr:uid="{00000000-0002-0000-0100-000001000000}">
          <x14:formula1>
            <xm:f>'Set Values'!$N$3:$N$7</xm:f>
          </x14:formula1>
          <xm:sqref>E17:S17</xm:sqref>
        </x14:dataValidation>
        <x14:dataValidation type="list" allowBlank="1" showInputMessage="1" showErrorMessage="1" xr:uid="{00000000-0002-0000-0100-000003000000}">
          <x14:formula1>
            <xm:f>'Set Values'!$A$3:$A$52</xm:f>
          </x14:formula1>
          <xm:sqref>E7</xm:sqref>
        </x14:dataValidation>
        <x14:dataValidation type="list" allowBlank="1" showInputMessage="1" showErrorMessage="1" xr:uid="{00000000-0002-0000-0100-000004000000}">
          <x14:formula1>
            <xm:f>'Set Values'!$C$3:$C$4</xm:f>
          </x14:formula1>
          <xm:sqref>E22:S32</xm:sqref>
        </x14:dataValidation>
        <x14:dataValidation type="list" allowBlank="1" showInputMessage="1" errorTitle="Date" error="Please enter a date in MM/DD/YYYY format." xr:uid="{00000000-0002-0000-0100-000005000000}">
          <x14:formula1>
            <xm:f>'Set Values'!$B$3:$B$10</xm:f>
          </x14:formula1>
          <xm:sqref>E9</xm:sqref>
        </x14:dataValidation>
        <x14:dataValidation type="list" allowBlank="1" showInputMessage="1" showErrorMessage="1" xr:uid="{00000000-0002-0000-0100-000006000000}">
          <x14:formula1>
            <xm:f>'Set Values'!$D$3:$D$4</xm:f>
          </x14:formula1>
          <xm:sqref>E39:S39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DATA OK: Assurances correctly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IF('I_State&amp;Prog_Info'!E15="","[Program 1]",'I_State&amp;Prog_Info'!E15)</f>
        <v>Physical Health HealthChoices</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IF('I_State&amp;Prog_Info'!E17="","(Placeholder for plan type)",'I_State&amp;Prog_Info'!E17)</f>
        <v>MCO</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IF('I_State&amp;Prog_Info'!E59="","(Placeholder for providers)",'I_State&amp;Prog_Info'!E59)</f>
        <v>Adult primary care, 
Pediatric primary care, 
OB/GYN, 
Adult specialist, 
Pediatric specialist, 
Hospital, 
Pharmacy, 
Pediatric dental, 
other services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IF('I_State&amp;Prog_Info'!E39="","(Placeholder for separate analysis and results document)",'I_State&amp;Prog_Info'!E39)</f>
        <v>Yes, analysis methods and results are contained in a separate document(s)</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IF('I_State&amp;Prog_Info'!E40="","(Placeholder for separate analysis and results document)",'I_State&amp;Prog_Info'!E40)</f>
        <v xml:space="preserve">OPS 5 Annual Report, MPOP Network Snapshot, MPOP Network Adequacy, MPOP Network Geography, MPOP Network Extracts. Medicaid Program Oversight Portal (MPOP) is a real-time software that provides for network adequacy, network geography and network compliance determinations.  Since it is real time and interactive, screen shots would not be expressive.  DHS can arrange for a demonstration with CMS or their designee.  </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IF('I_State&amp;Prog_Info'!E41="","(Placeholder for separate analysis and results document)",'I_State&amp;Prog_Info'!E41)</f>
        <v xml:space="preserve">Ops 5 annual is a dated document {Jan.31 each annum}.  MPOP outflow is not dated because they are real-time, interactive analyses.  Penna. DHS can arrange for a demonstration with CMS and/or their designee. </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6"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t="s">
        <v>205</v>
      </c>
      <c r="F14" s="100" t="s">
        <v>205</v>
      </c>
      <c r="G14" s="100" t="s">
        <v>205</v>
      </c>
      <c r="H14" s="100" t="s">
        <v>205</v>
      </c>
      <c r="I14" s="100" t="s">
        <v>205</v>
      </c>
      <c r="J14" s="100" t="s">
        <v>205</v>
      </c>
      <c r="K14" s="100" t="s">
        <v>205</v>
      </c>
      <c r="L14" s="100" t="s">
        <v>205</v>
      </c>
      <c r="M14" s="100" t="s">
        <v>205</v>
      </c>
      <c r="N14" s="100" t="s">
        <v>205</v>
      </c>
      <c r="O14" s="100" t="s">
        <v>205</v>
      </c>
      <c r="P14" s="100" t="s">
        <v>205</v>
      </c>
      <c r="Q14" s="100" t="s">
        <v>205</v>
      </c>
      <c r="R14" s="100" t="s">
        <v>205</v>
      </c>
      <c r="S14" s="100" t="s">
        <v>205</v>
      </c>
      <c r="T14" s="100" t="s">
        <v>205</v>
      </c>
      <c r="U14" s="100" t="s">
        <v>205</v>
      </c>
      <c r="V14" s="100" t="s">
        <v>205</v>
      </c>
      <c r="W14" s="100" t="s">
        <v>205</v>
      </c>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34.6" x14ac:dyDescent="0.25">
      <c r="A15" s="73" t="s">
        <v>274</v>
      </c>
      <c r="B15" s="48" t="s">
        <v>222</v>
      </c>
      <c r="C15" s="25" t="s">
        <v>134</v>
      </c>
      <c r="D15" s="58" t="s">
        <v>2</v>
      </c>
      <c r="E15" s="123" t="s">
        <v>478</v>
      </c>
      <c r="F15" s="123" t="s">
        <v>477</v>
      </c>
      <c r="G15" s="123" t="s">
        <v>476</v>
      </c>
      <c r="H15" s="123" t="s">
        <v>476</v>
      </c>
      <c r="I15" s="123" t="s">
        <v>475</v>
      </c>
      <c r="J15" s="123" t="s">
        <v>474</v>
      </c>
      <c r="K15" s="123" t="s">
        <v>473</v>
      </c>
      <c r="L15" s="123" t="s">
        <v>472</v>
      </c>
      <c r="M15" s="123" t="s">
        <v>473</v>
      </c>
      <c r="N15" s="123" t="s">
        <v>472</v>
      </c>
      <c r="O15" s="123" t="s">
        <v>470</v>
      </c>
      <c r="P15" s="123" t="s">
        <v>471</v>
      </c>
      <c r="Q15" s="123" t="s">
        <v>470</v>
      </c>
      <c r="R15" s="123" t="s">
        <v>471</v>
      </c>
      <c r="S15" s="123" t="s">
        <v>471</v>
      </c>
      <c r="T15" s="123" t="s">
        <v>470</v>
      </c>
      <c r="U15" s="123" t="s">
        <v>471</v>
      </c>
      <c r="V15" s="123" t="s">
        <v>470</v>
      </c>
      <c r="W15" s="123" t="s">
        <v>468</v>
      </c>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t="s">
        <v>85</v>
      </c>
      <c r="F16" s="101" t="s">
        <v>85</v>
      </c>
      <c r="G16" s="101" t="s">
        <v>83</v>
      </c>
      <c r="H16" s="101" t="s">
        <v>84</v>
      </c>
      <c r="I16" s="101" t="s">
        <v>83</v>
      </c>
      <c r="J16" s="101" t="s">
        <v>84</v>
      </c>
      <c r="K16" s="101" t="s">
        <v>79</v>
      </c>
      <c r="L16" s="101" t="s">
        <v>79</v>
      </c>
      <c r="M16" s="101" t="s">
        <v>80</v>
      </c>
      <c r="N16" s="101" t="s">
        <v>80</v>
      </c>
      <c r="O16" s="101" t="s">
        <v>88</v>
      </c>
      <c r="P16" s="101" t="s">
        <v>88</v>
      </c>
      <c r="Q16" s="101" t="s">
        <v>86</v>
      </c>
      <c r="R16" s="101" t="s">
        <v>86</v>
      </c>
      <c r="S16" s="101" t="s">
        <v>87</v>
      </c>
      <c r="T16" s="101" t="s">
        <v>87</v>
      </c>
      <c r="U16" s="101" t="s">
        <v>454</v>
      </c>
      <c r="V16" s="101" t="s">
        <v>454</v>
      </c>
      <c r="W16" s="101" t="s">
        <v>469</v>
      </c>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t="s">
        <v>206</v>
      </c>
      <c r="F17" s="101" t="s">
        <v>206</v>
      </c>
      <c r="G17" s="101" t="s">
        <v>199</v>
      </c>
      <c r="H17" s="101" t="s">
        <v>202</v>
      </c>
      <c r="I17" s="101" t="s">
        <v>199</v>
      </c>
      <c r="J17" s="101" t="s">
        <v>202</v>
      </c>
      <c r="K17" s="101" t="s">
        <v>199</v>
      </c>
      <c r="L17" s="101" t="s">
        <v>199</v>
      </c>
      <c r="M17" s="101" t="s">
        <v>199</v>
      </c>
      <c r="N17" s="101" t="s">
        <v>199</v>
      </c>
      <c r="O17" s="101" t="s">
        <v>199</v>
      </c>
      <c r="P17" s="101" t="s">
        <v>199</v>
      </c>
      <c r="Q17" s="101" t="s">
        <v>206</v>
      </c>
      <c r="R17" s="101" t="s">
        <v>206</v>
      </c>
      <c r="S17" s="101" t="s">
        <v>202</v>
      </c>
      <c r="T17" s="101" t="s">
        <v>202</v>
      </c>
      <c r="U17" s="101" t="s">
        <v>199</v>
      </c>
      <c r="V17" s="101" t="s">
        <v>199</v>
      </c>
      <c r="W17" s="101" t="s">
        <v>206</v>
      </c>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t="s">
        <v>201</v>
      </c>
      <c r="F18" s="102" t="s">
        <v>198</v>
      </c>
      <c r="G18" s="102" t="s">
        <v>201</v>
      </c>
      <c r="H18" s="102" t="s">
        <v>201</v>
      </c>
      <c r="I18" s="102" t="s">
        <v>198</v>
      </c>
      <c r="J18" s="102" t="s">
        <v>198</v>
      </c>
      <c r="K18" s="102" t="s">
        <v>198</v>
      </c>
      <c r="L18" s="102" t="s">
        <v>201</v>
      </c>
      <c r="M18" s="102" t="s">
        <v>198</v>
      </c>
      <c r="N18" s="102" t="s">
        <v>201</v>
      </c>
      <c r="O18" s="102" t="s">
        <v>198</v>
      </c>
      <c r="P18" s="102" t="s">
        <v>201</v>
      </c>
      <c r="Q18" s="102" t="s">
        <v>198</v>
      </c>
      <c r="R18" s="102" t="s">
        <v>201</v>
      </c>
      <c r="S18" s="102" t="s">
        <v>201</v>
      </c>
      <c r="T18" s="102" t="s">
        <v>198</v>
      </c>
      <c r="U18" s="102" t="s">
        <v>201</v>
      </c>
      <c r="V18" s="102" t="s">
        <v>198</v>
      </c>
      <c r="W18" s="102" t="s">
        <v>326</v>
      </c>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t="s">
        <v>455</v>
      </c>
      <c r="F23" s="96" t="s">
        <v>204</v>
      </c>
      <c r="G23" s="69" t="s">
        <v>311</v>
      </c>
      <c r="H23" s="69" t="s">
        <v>311</v>
      </c>
      <c r="I23" s="69" t="s">
        <v>311</v>
      </c>
      <c r="J23" s="69" t="s">
        <v>203</v>
      </c>
      <c r="K23" s="69" t="s">
        <v>311</v>
      </c>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t="s">
        <v>310</v>
      </c>
      <c r="F24" s="98" t="s">
        <v>310</v>
      </c>
      <c r="G24" s="97" t="s">
        <v>311</v>
      </c>
      <c r="H24" s="97" t="s">
        <v>311</v>
      </c>
      <c r="I24" s="97" t="s">
        <v>311</v>
      </c>
      <c r="J24" s="97" t="s">
        <v>310</v>
      </c>
      <c r="K24" s="97" t="s">
        <v>311</v>
      </c>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t="s">
        <v>456</v>
      </c>
      <c r="F25" s="95" t="s">
        <v>456</v>
      </c>
      <c r="G25" s="95" t="s">
        <v>456</v>
      </c>
      <c r="H25" s="95" t="s">
        <v>456</v>
      </c>
      <c r="I25" s="95" t="s">
        <v>456</v>
      </c>
      <c r="J25" s="95" t="s">
        <v>456</v>
      </c>
      <c r="K25" s="95" t="s">
        <v>456</v>
      </c>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Aetna Better Health</v>
      </c>
      <c r="F29" s="5" t="str">
        <f>IF(F30&lt;&gt;"",F30,"[Plan 2]")</f>
        <v>Vista</v>
      </c>
      <c r="G29" s="5" t="str">
        <f>IF(G30&lt;&gt;"",G30,"[Plan 3]")</f>
        <v>Highmark Whole Care</v>
      </c>
      <c r="H29" s="5" t="str">
        <f>IF(H30&lt;&gt;"",H30,"[Plan 4]")</f>
        <v>Geisinger</v>
      </c>
      <c r="I29" s="5" t="str">
        <f>IF(I30&lt;&gt;"",I30,"[Plan 5]")</f>
        <v>Health Partners Plans</v>
      </c>
      <c r="J29" s="5" t="str">
        <f>IF(J30&lt;&gt;"",J30,"[Plan 6]")</f>
        <v>United Healthcare</v>
      </c>
      <c r="K29" s="5" t="str">
        <f>IF(K30&lt;&gt;"",K30,"[Plan 7]")</f>
        <v>UPMC For You</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t="s">
        <v>457</v>
      </c>
      <c r="F30" s="103" t="s">
        <v>458</v>
      </c>
      <c r="G30" s="100" t="s">
        <v>459</v>
      </c>
      <c r="H30" s="100" t="s">
        <v>460</v>
      </c>
      <c r="I30" s="100" t="s">
        <v>461</v>
      </c>
      <c r="J30" s="100" t="s">
        <v>462</v>
      </c>
      <c r="K30" s="100" t="s">
        <v>463</v>
      </c>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t="s">
        <v>359</v>
      </c>
      <c r="F31" s="100" t="s">
        <v>359</v>
      </c>
      <c r="G31" s="100" t="s">
        <v>359</v>
      </c>
      <c r="H31" s="100" t="s">
        <v>359</v>
      </c>
      <c r="I31" s="100" t="s">
        <v>359</v>
      </c>
      <c r="J31" s="100" t="s">
        <v>359</v>
      </c>
      <c r="K31" s="100" t="s">
        <v>359</v>
      </c>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t="s">
        <v>464</v>
      </c>
      <c r="F32" s="101" t="s">
        <v>464</v>
      </c>
      <c r="G32" s="101" t="s">
        <v>464</v>
      </c>
      <c r="H32" s="101" t="s">
        <v>464</v>
      </c>
      <c r="I32" s="101" t="s">
        <v>464</v>
      </c>
      <c r="J32" s="101" t="s">
        <v>464</v>
      </c>
      <c r="K32" s="101" t="s">
        <v>479</v>
      </c>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t="s">
        <v>456</v>
      </c>
      <c r="F33" s="101" t="s">
        <v>456</v>
      </c>
      <c r="G33" s="101" t="s">
        <v>456</v>
      </c>
      <c r="H33" s="101" t="s">
        <v>456</v>
      </c>
      <c r="I33" s="101" t="s">
        <v>456</v>
      </c>
      <c r="J33" s="101" t="s">
        <v>456</v>
      </c>
      <c r="K33" s="101" t="s">
        <v>456</v>
      </c>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t="s">
        <v>456</v>
      </c>
      <c r="F34" s="101" t="s">
        <v>456</v>
      </c>
      <c r="G34" s="101" t="s">
        <v>456</v>
      </c>
      <c r="H34" s="101" t="s">
        <v>456</v>
      </c>
      <c r="I34" s="101" t="s">
        <v>456</v>
      </c>
      <c r="J34" s="101" t="s">
        <v>456</v>
      </c>
      <c r="K34" s="101" t="s">
        <v>456</v>
      </c>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1" t="s">
        <v>456</v>
      </c>
      <c r="F35" s="101" t="s">
        <v>456</v>
      </c>
      <c r="G35" s="101" t="s">
        <v>456</v>
      </c>
      <c r="H35" s="101" t="s">
        <v>456</v>
      </c>
      <c r="I35" s="101" t="s">
        <v>456</v>
      </c>
      <c r="J35" s="101" t="s">
        <v>456</v>
      </c>
      <c r="K35" s="101" t="s">
        <v>456</v>
      </c>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65" t="s">
        <v>465</v>
      </c>
      <c r="F36" s="165" t="s">
        <v>465</v>
      </c>
      <c r="G36" s="165" t="s">
        <v>465</v>
      </c>
      <c r="H36" s="165" t="s">
        <v>465</v>
      </c>
      <c r="I36" s="165" t="s">
        <v>465</v>
      </c>
      <c r="J36" s="165" t="s">
        <v>465</v>
      </c>
      <c r="K36" s="165" t="s">
        <v>465</v>
      </c>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t="s">
        <v>465</v>
      </c>
      <c r="F37" s="103" t="s">
        <v>465</v>
      </c>
      <c r="G37" s="103" t="s">
        <v>465</v>
      </c>
      <c r="H37" s="103" t="s">
        <v>465</v>
      </c>
      <c r="I37" s="103" t="s">
        <v>465</v>
      </c>
      <c r="J37" s="103" t="s">
        <v>465</v>
      </c>
      <c r="K37" s="103" t="s">
        <v>465</v>
      </c>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t="s">
        <v>359</v>
      </c>
      <c r="F38" s="100" t="s">
        <v>359</v>
      </c>
      <c r="G38" s="100" t="s">
        <v>359</v>
      </c>
      <c r="H38" s="124" t="s">
        <v>359</v>
      </c>
      <c r="I38" s="100" t="s">
        <v>359</v>
      </c>
      <c r="J38" s="100" t="s">
        <v>359</v>
      </c>
      <c r="K38" s="100" t="s">
        <v>359</v>
      </c>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409.6" x14ac:dyDescent="0.25">
      <c r="A39" s="49" t="s">
        <v>287</v>
      </c>
      <c r="B39" s="25" t="s">
        <v>356</v>
      </c>
      <c r="C39" s="48" t="s">
        <v>371</v>
      </c>
      <c r="D39" s="32" t="s">
        <v>2</v>
      </c>
      <c r="E39" s="124" t="s">
        <v>482</v>
      </c>
      <c r="F39" s="124" t="s">
        <v>484</v>
      </c>
      <c r="G39" s="124" t="s">
        <v>485</v>
      </c>
      <c r="H39" s="124" t="s">
        <v>481</v>
      </c>
      <c r="I39" s="124" t="s">
        <v>483</v>
      </c>
      <c r="J39" s="124" t="s">
        <v>486</v>
      </c>
      <c r="K39" s="124" t="s">
        <v>480</v>
      </c>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t="s">
        <v>456</v>
      </c>
      <c r="F40" s="100" t="s">
        <v>456</v>
      </c>
      <c r="G40" s="100" t="s">
        <v>456</v>
      </c>
      <c r="H40" s="100" t="s">
        <v>456</v>
      </c>
      <c r="I40" s="100" t="s">
        <v>456</v>
      </c>
      <c r="J40" s="100" t="s">
        <v>456</v>
      </c>
      <c r="K40" s="100" t="s">
        <v>456</v>
      </c>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t="s">
        <v>456</v>
      </c>
      <c r="F41" s="100" t="s">
        <v>456</v>
      </c>
      <c r="G41" s="100" t="s">
        <v>456</v>
      </c>
      <c r="H41" s="100" t="s">
        <v>456</v>
      </c>
      <c r="I41" s="100" t="s">
        <v>456</v>
      </c>
      <c r="J41" s="100" t="s">
        <v>456</v>
      </c>
      <c r="K41" s="100" t="s">
        <v>456</v>
      </c>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0" t="s">
        <v>456</v>
      </c>
      <c r="F42" s="100" t="s">
        <v>456</v>
      </c>
      <c r="G42" s="100" t="s">
        <v>456</v>
      </c>
      <c r="H42" s="100" t="s">
        <v>456</v>
      </c>
      <c r="I42" s="100" t="s">
        <v>456</v>
      </c>
      <c r="J42" s="100" t="s">
        <v>456</v>
      </c>
      <c r="K42" s="100" t="s">
        <v>456</v>
      </c>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9u4ZscSNiXR/hFQ6gUIV6hd37p+H+aMZBRzZAuMKaJZYuE/Ukbgtglv0R5Waoi+h04hLu92r6iW8ERGfUYXnxQ==" saltValue="OnzQcL+A+CSuxFhC486iCA==" spinCount="100000" sheet="1" objects="1" scenarios="1" formatColumns="0" formatRows="0"/>
  <mergeCells count="12">
    <mergeCell ref="A28:C28"/>
    <mergeCell ref="A27:C27"/>
    <mergeCell ref="A4:B4"/>
    <mergeCell ref="A5:B5"/>
    <mergeCell ref="A6:B6"/>
    <mergeCell ref="A7:B7"/>
    <mergeCell ref="A9:C9"/>
    <mergeCell ref="A12:C12"/>
    <mergeCell ref="A21:C21"/>
    <mergeCell ref="A11:C11"/>
    <mergeCell ref="A20:C20"/>
    <mergeCell ref="A8:B8"/>
  </mergeCells>
  <phoneticPr fontId="9" type="noConversion"/>
  <dataValidations xWindow="631" yWindow="843" count="1">
    <dataValidation allowBlank="1" showInputMessage="1" prompt="To enter free text, select cell and type - do not click into cell" sqref="E15:CZ15" xr:uid="{00000000-0002-0000-0200-000000000000}"/>
  </dataValidations>
  <pageMargins left="0.25" right="0.25" top="0.75" bottom="0.75" header="0.3" footer="0.3"/>
  <pageSetup paperSize="5" scale="15" orientation="landscape" r:id="rId1"/>
  <ignoredErrors>
    <ignoredError sqref="C3" unlockedFormula="1"/>
  </ignoredErrors>
  <extLst>
    <ext xmlns:x14="http://schemas.microsoft.com/office/spreadsheetml/2009/9/main" uri="{CCE6A557-97BC-4b89-ADB6-D9C93CAAB3DF}">
      <x14:dataValidations xmlns:xm="http://schemas.microsoft.com/office/excel/2006/main" xWindow="631" yWindow="843" count="8">
        <x14:dataValidation type="list" allowBlank="1" showInputMessage="1" xr:uid="{00000000-0002-0000-0200-000001000000}">
          <x14:formula1>
            <xm:f>'Set Values'!$I$3:$I$7</xm:f>
          </x14:formula1>
          <xm:sqref>E19:CZ19</xm:sqref>
        </x14:dataValidation>
        <x14:dataValidation type="list" allowBlank="1" showInputMessage="1" prompt="To enter free text, select cell and type - do not click into cell" xr:uid="{00000000-0002-0000-0200-000002000000}">
          <x14:formula1>
            <xm:f>'Set Values'!$I$3:$I$7</xm:f>
          </x14:formula1>
          <xm:sqref>E17:CZ17</xm:sqref>
        </x14:dataValidation>
        <x14:dataValidation type="list" allowBlank="1" showInputMessage="1" prompt="To enter free text, select cell and type - do not click into cell" xr:uid="{00000000-0002-0000-0200-000003000000}">
          <x14:formula1>
            <xm:f>'Set Values'!$F$3:$F$12</xm:f>
          </x14:formula1>
          <xm:sqref>E14:CZ14</xm:sqref>
        </x14:dataValidation>
        <x14:dataValidation type="list" allowBlank="1" showInputMessage="1" showErrorMessage="1" xr:uid="{00000000-0002-0000-0200-000004000000}">
          <x14:formula1>
            <xm:f>'Set Values'!$M$3:$M$4</xm:f>
          </x14:formula1>
          <xm:sqref>E31:AR31 E38:AR38</xm:sqref>
        </x14:dataValidation>
        <x14:dataValidation type="list" allowBlank="1" showInputMessage="1" showErrorMessage="1" xr:uid="{00000000-0002-0000-0200-000005000000}">
          <x14:formula1>
            <xm:f>'Set Values'!$L$3:$L$5</xm:f>
          </x14:formula1>
          <xm:sqref>E24:L24</xm:sqref>
        </x14:dataValidation>
        <x14:dataValidation type="list" allowBlank="1" showInputMessage="1" prompt="To enter free text, select cell and type - do not click into cell" xr:uid="{00000000-0002-0000-0200-000006000000}">
          <x14:formula1>
            <xm:f>'Set Values'!$G$3:$G$14</xm:f>
          </x14:formula1>
          <xm:sqref>E16:CZ16</xm:sqref>
        </x14:dataValidation>
        <x14:dataValidation type="list" allowBlank="1" showInputMessage="1" xr:uid="{00000000-0002-0000-0200-000008000000}">
          <x14:formula1>
            <xm:f>'Set Values'!$K$3:$K$10</xm:f>
          </x14:formula1>
          <xm:sqref>E23:L23</xm:sqref>
        </x14:dataValidation>
        <x14:dataValidation type="list" allowBlank="1" showInputMessage="1" prompt="To enter free text, select cell and type - do not click into cell" xr:uid="{00000000-0002-0000-0200-000007000000}">
          <x14:formula1>
            <xm:f>'Set Values'!$H$3:$H$12</xm:f>
          </x14:formula1>
          <xm:sqref>E18:CZ18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DCF17-07C3-4020-A3C0-3ABDB92FAC57}">
  <sheetPr>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IF('I_State&amp;Prog_Info'!F15="","[Program 2]",'I_State&amp;Prog_Info'!F15)</f>
        <v>[Program 2]</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IF('I_State&amp;Prog_Info'!F17="","(Placeholder for plan type)",'I_State&amp;Prog_Info'!F17)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IF('I_State&amp;Prog_Info'!F59="","(Placeholder for providers)",'I_State&amp;Prog_Info'!F59)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IF('I_State&amp;Prog_Info'!F39="","(Placeholder for separate analysis and results document)",'I_State&amp;Prog_Info'!F39)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IF('I_State&amp;Prog_Info'!F40="","(Placeholder for separate analysis and results document)",'I_State&amp;Prog_Info'!F40)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IF('I_State&amp;Prog_Info'!F41="","(Placeholder for separate analysis and results document)",'I_State&amp;Prog_Info'!F41)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djuF/wmqElmfCs5FtY8YTD4okpaNW9NqSPZmNCijc5Ur6usAap0rwt3ZznA+SMxtpU7i07KaDJNYzTeig2IO6g==" saltValue="ormrH3HsST4AbzDQ59f2gA=="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CAE70EF1-8E16-43C7-A7E6-DE8926998CC9}"/>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EF77138C-C6CC-49FC-9762-0CF789395845}">
          <x14:formula1>
            <xm:f>'Set Values'!$H$3:$H$12</xm:f>
          </x14:formula1>
          <xm:sqref>E18:CZ18</xm:sqref>
        </x14:dataValidation>
        <x14:dataValidation type="list" allowBlank="1" showInputMessage="1" xr:uid="{BD864586-F969-4FA2-8DFB-A4385F283DC0}">
          <x14:formula1>
            <xm:f>'Set Values'!$K$3:$K$10</xm:f>
          </x14:formula1>
          <xm:sqref>E23:L23</xm:sqref>
        </x14:dataValidation>
        <x14:dataValidation type="list" allowBlank="1" showInputMessage="1" prompt="To enter free text, select cell and type - do not click into cell" xr:uid="{970EAB54-0CEA-4ABD-A713-631E7B568C40}">
          <x14:formula1>
            <xm:f>'Set Values'!$G$3:$G$14</xm:f>
          </x14:formula1>
          <xm:sqref>E16:CZ16</xm:sqref>
        </x14:dataValidation>
        <x14:dataValidation type="list" allowBlank="1" showInputMessage="1" showErrorMessage="1" xr:uid="{EF4ABEAB-09AC-487F-98CD-B67DB4FF6147}">
          <x14:formula1>
            <xm:f>'Set Values'!$L$3:$L$5</xm:f>
          </x14:formula1>
          <xm:sqref>E24:L24</xm:sqref>
        </x14:dataValidation>
        <x14:dataValidation type="list" allowBlank="1" showInputMessage="1" showErrorMessage="1" xr:uid="{ECD2D050-BF8D-446D-8C1B-332C2D0FF8C9}">
          <x14:formula1>
            <xm:f>'Set Values'!$M$3:$M$4</xm:f>
          </x14:formula1>
          <xm:sqref>E31:AR31 E38:AR38</xm:sqref>
        </x14:dataValidation>
        <x14:dataValidation type="list" allowBlank="1" showInputMessage="1" prompt="To enter free text, select cell and type - do not click into cell" xr:uid="{DAFAAC69-2DCB-481B-A1DA-1D0F94A853E8}">
          <x14:formula1>
            <xm:f>'Set Values'!$F$3:$F$12</xm:f>
          </x14:formula1>
          <xm:sqref>E14:CZ14</xm:sqref>
        </x14:dataValidation>
        <x14:dataValidation type="list" allowBlank="1" showInputMessage="1" prompt="To enter free text, select cell and type - do not click into cell" xr:uid="{B387176A-EA06-4BE8-8258-7140B3FB4392}">
          <x14:formula1>
            <xm:f>'Set Values'!$I$3:$I$7</xm:f>
          </x14:formula1>
          <xm:sqref>E17:CZ17</xm:sqref>
        </x14:dataValidation>
        <x14:dataValidation type="list" allowBlank="1" showInputMessage="1" xr:uid="{A282B94B-1B82-4A07-9B5C-284F692A09D4}">
          <x14:formula1>
            <xm:f>'Set Values'!$I$3:$I$7</xm:f>
          </x14:formula1>
          <xm:sqref>E19:CZ19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4D3A0-A2ED-41DE-A3AB-ACCB7BB5F395}">
  <sheetPr>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IF('I_State&amp;Prog_Info'!G15="","[Program 3]",'I_State&amp;Prog_Info'!G15)</f>
        <v>[Program 3]</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IF('I_State&amp;Prog_Info'!G17="","(Placeholder for plan type)",'I_State&amp;Prog_Info'!G17)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IF('I_State&amp;Prog_Info'!G59="","(Placeholder for providers)",'I_State&amp;Prog_Info'!G59)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IF('I_State&amp;Prog_Info'!G39="","(Placeholder for separate analysis and results document)",'I_State&amp;Prog_Info'!G39)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IF('I_State&amp;Prog_Info'!G40="","(Placeholder for separate analysis and results document)",'I_State&amp;Prog_Info'!G40)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IF('I_State&amp;Prog_Info'!G41="","(Placeholder for separate analysis and results document)",'I_State&amp;Prog_Info'!G41)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3L/cQeH9+k9cThc6g+OxzaAY/h0oNnAYvClI2Ef0b6wQP7OEzHctOrMTEiWktZ8WvjbxHaJNvT9SonJdX5pssQ==" saltValue="NkY0K7NVplnHgRg/V3SLB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2143838C-16AC-4BE0-8CAB-2ED855727934}"/>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C1F5E7D1-4811-4909-9164-0464932853F9}">
          <x14:formula1>
            <xm:f>'Set Values'!$I$3:$I$7</xm:f>
          </x14:formula1>
          <xm:sqref>E19:CZ19</xm:sqref>
        </x14:dataValidation>
        <x14:dataValidation type="list" allowBlank="1" showInputMessage="1" prompt="To enter free text, select cell and type - do not click into cell" xr:uid="{1DBCC7A2-FE5A-431A-8333-B2B531D8D432}">
          <x14:formula1>
            <xm:f>'Set Values'!$I$3:$I$7</xm:f>
          </x14:formula1>
          <xm:sqref>E17:CZ17</xm:sqref>
        </x14:dataValidation>
        <x14:dataValidation type="list" allowBlank="1" showInputMessage="1" prompt="To enter free text, select cell and type - do not click into cell" xr:uid="{375339AF-58D5-406D-BEC0-05466268333D}">
          <x14:formula1>
            <xm:f>'Set Values'!$F$3:$F$12</xm:f>
          </x14:formula1>
          <xm:sqref>E14:CZ14</xm:sqref>
        </x14:dataValidation>
        <x14:dataValidation type="list" allowBlank="1" showInputMessage="1" showErrorMessage="1" xr:uid="{B1BC0049-8DD9-4CF9-95B4-2A06BDBBE1DD}">
          <x14:formula1>
            <xm:f>'Set Values'!$M$3:$M$4</xm:f>
          </x14:formula1>
          <xm:sqref>E31:AR31 E38:AR38</xm:sqref>
        </x14:dataValidation>
        <x14:dataValidation type="list" allowBlank="1" showInputMessage="1" showErrorMessage="1" xr:uid="{97767621-0F7D-4256-AFC1-1E37DF553248}">
          <x14:formula1>
            <xm:f>'Set Values'!$L$3:$L$5</xm:f>
          </x14:formula1>
          <xm:sqref>E24:L24</xm:sqref>
        </x14:dataValidation>
        <x14:dataValidation type="list" allowBlank="1" showInputMessage="1" prompt="To enter free text, select cell and type - do not click into cell" xr:uid="{A54F995C-F9D0-4FBC-9912-3DA3EA95414E}">
          <x14:formula1>
            <xm:f>'Set Values'!$G$3:$G$14</xm:f>
          </x14:formula1>
          <xm:sqref>E16:CZ16</xm:sqref>
        </x14:dataValidation>
        <x14:dataValidation type="list" allowBlank="1" showInputMessage="1" xr:uid="{E38D5689-3700-4312-8D73-0794CAA3B411}">
          <x14:formula1>
            <xm:f>'Set Values'!$K$3:$K$10</xm:f>
          </x14:formula1>
          <xm:sqref>E23:L23</xm:sqref>
        </x14:dataValidation>
        <x14:dataValidation type="list" allowBlank="1" showInputMessage="1" prompt="To enter free text, select cell and type - do not click into cell" xr:uid="{B0DD3430-8381-4694-8605-4059F4B3BEE8}">
          <x14:formula1>
            <xm:f>'Set Values'!$H$3:$H$12</xm:f>
          </x14:formula1>
          <xm:sqref>E18:CZ18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D96A-C63D-41D2-A100-E3DF49F44AA1}">
  <sheetPr>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IF('I_State&amp;Prog_Info'!H15="","[Program 4]",'I_State&amp;Prog_Info'!H15)</f>
        <v>[Program 4]</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1" customHeight="1" x14ac:dyDescent="0.25">
      <c r="A4" s="193" t="s">
        <v>317</v>
      </c>
      <c r="B4" s="194"/>
      <c r="C4" s="92" t="str">
        <f>IF('I_State&amp;Prog_Info'!H17="","(Placeholder for plan type)",'I_State&amp;Prog_Info'!H17)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IF('I_State&amp;Prog_Info'!H59="","(Placeholder for providers)",'I_State&amp;Prog_Info'!H59)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IF('I_State&amp;Prog_Info'!H39="","(Placeholder for separate analysis and results document)",'I_State&amp;Prog_Info'!H39)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IF('I_State&amp;Prog_Info'!H40="","(Placeholder for separate analysis and results document)",'I_State&amp;Prog_Info'!H40)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IF('I_State&amp;Prog_Info'!H41="","(Placeholder for separate analysis and results document)",'I_State&amp;Prog_Info'!H41)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XEltBjIOPeTjgmevH0k/q+kIKN90HbPW8OT2k+XLdUaKj8ynfx+ACCzG/zeWIMtwuHC7fp+RtJN+uNc6MHIDNQ==" saltValue="veGJxUZ8V6m8T/agOLd3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533BDB7B-3A17-407F-A328-83C8EAD51262}"/>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1066BE99-F186-4324-8667-A07AE1BE957A}">
          <x14:formula1>
            <xm:f>'Set Values'!$H$3:$H$12</xm:f>
          </x14:formula1>
          <xm:sqref>E18:CZ18</xm:sqref>
        </x14:dataValidation>
        <x14:dataValidation type="list" allowBlank="1" showInputMessage="1" xr:uid="{18D86A26-FBE8-414E-AB15-4F9343D2974D}">
          <x14:formula1>
            <xm:f>'Set Values'!$K$3:$K$10</xm:f>
          </x14:formula1>
          <xm:sqref>E23:L23</xm:sqref>
        </x14:dataValidation>
        <x14:dataValidation type="list" allowBlank="1" showInputMessage="1" prompt="To enter free text, select cell and type - do not click into cell" xr:uid="{983C40A5-AB51-45D2-9276-D0511E7108BA}">
          <x14:formula1>
            <xm:f>'Set Values'!$G$3:$G$14</xm:f>
          </x14:formula1>
          <xm:sqref>E16:CZ16</xm:sqref>
        </x14:dataValidation>
        <x14:dataValidation type="list" allowBlank="1" showInputMessage="1" showErrorMessage="1" xr:uid="{B2917F54-9488-43A7-9266-70B27C8EB93C}">
          <x14:formula1>
            <xm:f>'Set Values'!$L$3:$L$5</xm:f>
          </x14:formula1>
          <xm:sqref>E24:L24</xm:sqref>
        </x14:dataValidation>
        <x14:dataValidation type="list" allowBlank="1" showInputMessage="1" showErrorMessage="1" xr:uid="{FB79ABB8-3AD7-49CD-894F-A93A349CE62F}">
          <x14:formula1>
            <xm:f>'Set Values'!$M$3:$M$4</xm:f>
          </x14:formula1>
          <xm:sqref>E31:AR31 E38:AR38</xm:sqref>
        </x14:dataValidation>
        <x14:dataValidation type="list" allowBlank="1" showInputMessage="1" prompt="To enter free text, select cell and type - do not click into cell" xr:uid="{C5AE45FB-AC7D-4DB3-B333-B81C8E43F213}">
          <x14:formula1>
            <xm:f>'Set Values'!$F$3:$F$12</xm:f>
          </x14:formula1>
          <xm:sqref>E14:CZ14</xm:sqref>
        </x14:dataValidation>
        <x14:dataValidation type="list" allowBlank="1" showInputMessage="1" prompt="To enter free text, select cell and type - do not click into cell" xr:uid="{C3E11CA8-C4C3-4344-96C1-C73527FBB804}">
          <x14:formula1>
            <xm:f>'Set Values'!$I$3:$I$7</xm:f>
          </x14:formula1>
          <xm:sqref>E17:CZ17</xm:sqref>
        </x14:dataValidation>
        <x14:dataValidation type="list" allowBlank="1" showInputMessage="1" xr:uid="{C9498449-5E16-4AA4-86B2-58D705AF1BD9}">
          <x14:formula1>
            <xm:f>'Set Values'!$I$3:$I$7</xm:f>
          </x14:formula1>
          <xm:sqref>E19:CZ19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F35F8-898E-432F-B02F-CAC56DEEFEDF}">
  <sheetPr>
    <pageSetUpPr fitToPage="1"/>
  </sheetPr>
  <dimension ref="A1:CZ135"/>
  <sheetViews>
    <sheetView showGridLines="0" tabSelected="1"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IF('I_State&amp;Prog_Info'!I15="","[Program 5]",'I_State&amp;Prog_Info'!I15)</f>
        <v>[Program 5]</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IF('I_State&amp;Prog_Info'!I17="","(Placeholder for plan type)",'I_State&amp;Prog_Info'!I17)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IF('I_State&amp;Prog_Info'!I59="","(Placeholder for providers)",'I_State&amp;Prog_Info'!I59)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IF('I_State&amp;Prog_Info'!I39="","(Placeholder for separate analysis and results document)",'I_State&amp;Prog_Info'!I39)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IF('I_State&amp;Prog_Info'!I40="","(Placeholder for separate analysis and results document)",'I_State&amp;Prog_Info'!I40)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IF('I_State&amp;Prog_Info'!I41="","(Placeholder for separate analysis and results document)",'I_State&amp;Prog_Info'!I41)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okgwnehEvDcu87WaVsnqyunyMtWws3zvbS+q0iKlECb+KYBWuIJn8GnHrx7H3rdzmo5nhuzcCtYk8NY1FbXFQ==" saltValue="1fPscsEaU43BBoA0S55YE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71C06A35-F759-4EF0-801D-8E42BD234408}"/>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FF1596F2-1F28-49DE-A909-92546480BD8C}">
          <x14:formula1>
            <xm:f>'Set Values'!$I$3:$I$7</xm:f>
          </x14:formula1>
          <xm:sqref>E19:CZ19</xm:sqref>
        </x14:dataValidation>
        <x14:dataValidation type="list" allowBlank="1" showInputMessage="1" prompt="To enter free text, select cell and type - do not click into cell" xr:uid="{F6A2B33B-CF29-4282-ACAC-E38BE041D3C5}">
          <x14:formula1>
            <xm:f>'Set Values'!$I$3:$I$7</xm:f>
          </x14:formula1>
          <xm:sqref>E17:CZ17</xm:sqref>
        </x14:dataValidation>
        <x14:dataValidation type="list" allowBlank="1" showInputMessage="1" prompt="To enter free text, select cell and type - do not click into cell" xr:uid="{8FB97D96-608C-4A69-82AA-4C3FAC5D6E69}">
          <x14:formula1>
            <xm:f>'Set Values'!$F$3:$F$12</xm:f>
          </x14:formula1>
          <xm:sqref>E14:CZ14</xm:sqref>
        </x14:dataValidation>
        <x14:dataValidation type="list" allowBlank="1" showInputMessage="1" showErrorMessage="1" xr:uid="{7215C5B3-3991-47D9-9E1F-B0645AD4BD9B}">
          <x14:formula1>
            <xm:f>'Set Values'!$M$3:$M$4</xm:f>
          </x14:formula1>
          <xm:sqref>E31:AR31 E38:AR38</xm:sqref>
        </x14:dataValidation>
        <x14:dataValidation type="list" allowBlank="1" showInputMessage="1" showErrorMessage="1" xr:uid="{EACE38A1-424C-4B5E-BCF6-DAA91F88B1B8}">
          <x14:formula1>
            <xm:f>'Set Values'!$L$3:$L$5</xm:f>
          </x14:formula1>
          <xm:sqref>E24:L24</xm:sqref>
        </x14:dataValidation>
        <x14:dataValidation type="list" allowBlank="1" showInputMessage="1" prompt="To enter free text, select cell and type - do not click into cell" xr:uid="{8900E7E3-E39F-4758-970B-65F80E78A446}">
          <x14:formula1>
            <xm:f>'Set Values'!$G$3:$G$14</xm:f>
          </x14:formula1>
          <xm:sqref>E16:CZ16</xm:sqref>
        </x14:dataValidation>
        <x14:dataValidation type="list" allowBlank="1" showInputMessage="1" xr:uid="{2E303D3C-8360-494F-BFF7-80671E745BD8}">
          <x14:formula1>
            <xm:f>'Set Values'!$K$3:$K$10</xm:f>
          </x14:formula1>
          <xm:sqref>E23:L23</xm:sqref>
        </x14:dataValidation>
        <x14:dataValidation type="list" allowBlank="1" showInputMessage="1" prompt="To enter free text, select cell and type - do not click into cell" xr:uid="{46EE457C-656B-407E-B6D9-69DB97122C63}">
          <x14:formula1>
            <xm:f>'Set Values'!$H$3:$H$12</xm:f>
          </x14:formula1>
          <xm:sqref>E18:CZ18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B33F7-D166-4C4D-823E-7AF74F39BFB7}">
  <sheetPr>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IF('I_State&amp;Prog_Info'!J15="","[Program 6]",'I_State&amp;Prog_Info'!J15)</f>
        <v>[Program 6]</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IF('I_State&amp;Prog_Info'!J17="","(Placeholder for plan type)",'I_State&amp;Prog_Info'!J17)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IF('I_State&amp;Prog_Info'!J59="","(Placeholder for providers)",'I_State&amp;Prog_Info'!J59)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IF('I_State&amp;Prog_Info'!J39="","(Placeholder for separate analysis and results document)",'I_State&amp;Prog_Info'!J39)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IF('I_State&amp;Prog_Info'!J40="","(Placeholder for separate analysis and results document)",'I_State&amp;Prog_Info'!J40)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IF('I_State&amp;Prog_Info'!J41="","(Placeholder for separate analysis and results document)",'I_State&amp;Prog_Info'!J41)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tq59JChWbPjtt66QALw/WRHnpNol8rhUHRXaZCzNFaaO7Bi3EJibpcclibEVXKQPjy6kVVypKmIgVvS3xcDMIw==" saltValue="fv0WmapgBgKl0sDmtmdZP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6FA7A765-43D5-46F3-BA54-1E24A56EEFC2}"/>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0BD723BB-B56F-41D6-8CA6-8089A6C90843}">
          <x14:formula1>
            <xm:f>'Set Values'!$H$3:$H$12</xm:f>
          </x14:formula1>
          <xm:sqref>E18:CZ18</xm:sqref>
        </x14:dataValidation>
        <x14:dataValidation type="list" allowBlank="1" showInputMessage="1" xr:uid="{A4EE3942-D75F-4FA7-8D33-68FAF592F6A3}">
          <x14:formula1>
            <xm:f>'Set Values'!$K$3:$K$10</xm:f>
          </x14:formula1>
          <xm:sqref>E23:L23</xm:sqref>
        </x14:dataValidation>
        <x14:dataValidation type="list" allowBlank="1" showInputMessage="1" prompt="To enter free text, select cell and type - do not click into cell" xr:uid="{DCBA87D4-EAAC-4A4F-ADA0-AE456D5FD771}">
          <x14:formula1>
            <xm:f>'Set Values'!$G$3:$G$14</xm:f>
          </x14:formula1>
          <xm:sqref>E16:CZ16</xm:sqref>
        </x14:dataValidation>
        <x14:dataValidation type="list" allowBlank="1" showInputMessage="1" showErrorMessage="1" xr:uid="{5046CDA5-AE5C-4414-A145-7224E70E1872}">
          <x14:formula1>
            <xm:f>'Set Values'!$L$3:$L$5</xm:f>
          </x14:formula1>
          <xm:sqref>E24:L24</xm:sqref>
        </x14:dataValidation>
        <x14:dataValidation type="list" allowBlank="1" showInputMessage="1" showErrorMessage="1" xr:uid="{B9B7571A-7AE4-4FAB-9DE8-63509BDA970B}">
          <x14:formula1>
            <xm:f>'Set Values'!$M$3:$M$4</xm:f>
          </x14:formula1>
          <xm:sqref>E31:AR31 E38:AR38</xm:sqref>
        </x14:dataValidation>
        <x14:dataValidation type="list" allowBlank="1" showInputMessage="1" prompt="To enter free text, select cell and type - do not click into cell" xr:uid="{1C9C3AEE-DA1D-4113-B0DD-FC4C55B795E9}">
          <x14:formula1>
            <xm:f>'Set Values'!$F$3:$F$12</xm:f>
          </x14:formula1>
          <xm:sqref>E14:CZ14</xm:sqref>
        </x14:dataValidation>
        <x14:dataValidation type="list" allowBlank="1" showInputMessage="1" prompt="To enter free text, select cell and type - do not click into cell" xr:uid="{B42C8B14-1477-4A40-87F0-AC63C21E76BC}">
          <x14:formula1>
            <xm:f>'Set Values'!$I$3:$I$7</xm:f>
          </x14:formula1>
          <xm:sqref>E17:CZ17</xm:sqref>
        </x14:dataValidation>
        <x14:dataValidation type="list" allowBlank="1" showInputMessage="1" xr:uid="{DAC8CEA9-DB44-4791-AE91-2735E02A87EC}">
          <x14:formula1>
            <xm:f>'Set Values'!$I$3:$I$7</xm:f>
          </x14:formula1>
          <xm:sqref>E19:CZ19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5CCDD-1F45-4338-AFB3-2D15EAE63548}">
  <sheetPr>
    <pageSetUpPr fitToPage="1"/>
  </sheetPr>
  <dimension ref="A1:CZ135"/>
  <sheetViews>
    <sheetView showGridLines="0" zoomScale="85" zoomScaleNormal="85" workbookViewId="0">
      <selection sqref="A1:AR42"/>
    </sheetView>
  </sheetViews>
  <sheetFormatPr defaultColWidth="9.33203125" defaultRowHeight="13.8" x14ac:dyDescent="0.25"/>
  <cols>
    <col min="1" max="1" width="7.5546875" style="6" customWidth="1"/>
    <col min="2" max="2" width="39.5546875" style="6" customWidth="1"/>
    <col min="3" max="3" width="71.5546875" style="76" customWidth="1"/>
    <col min="4" max="4" width="29.44140625" style="76" customWidth="1"/>
    <col min="5" max="12" width="24.6640625" style="76" customWidth="1"/>
    <col min="13" max="44" width="20.5546875" style="76" customWidth="1"/>
    <col min="45" max="105" width="20.5546875" style="6" customWidth="1"/>
    <col min="106" max="16384" width="9.33203125" style="6"/>
  </cols>
  <sheetData>
    <row r="1" spans="1:104" ht="28.5" customHeight="1" x14ac:dyDescent="0.3">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3">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5">
      <c r="A3" s="158" t="s">
        <v>236</v>
      </c>
      <c r="B3" s="159"/>
      <c r="C3" s="160" t="str">
        <f>IF('I_State&amp;Prog_Info'!K15="","[Program 7]",'I_State&amp;Prog_Info'!K15)</f>
        <v>[Program 7]</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5">
      <c r="A4" s="193" t="s">
        <v>317</v>
      </c>
      <c r="B4" s="194"/>
      <c r="C4" s="92" t="str">
        <f>IF('I_State&amp;Prog_Info'!K17="","(Placeholder for plan type)",'I_State&amp;Prog_Info'!K17)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5">
      <c r="A5" s="193" t="s">
        <v>318</v>
      </c>
      <c r="B5" s="194"/>
      <c r="C5" s="92" t="str">
        <f>IF('I_State&amp;Prog_Info'!K59="","(Placeholder for providers)",'I_State&amp;Prog_Info'!K59)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5">
      <c r="A6" s="193" t="s">
        <v>319</v>
      </c>
      <c r="B6" s="194"/>
      <c r="C6" s="93" t="str">
        <f>IF('I_State&amp;Prog_Info'!K39="","(Placeholder for separate analysis and results document)",'I_State&amp;Prog_Info'!K39)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5">
      <c r="A7" s="193" t="s">
        <v>424</v>
      </c>
      <c r="B7" s="194"/>
      <c r="C7" s="93" t="str">
        <f>IF('I_State&amp;Prog_Info'!K40="","(Placeholder for separate analysis and results document)",'I_State&amp;Prog_Info'!K40)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3">
      <c r="A8" s="197" t="s">
        <v>425</v>
      </c>
      <c r="B8" s="198"/>
      <c r="C8" s="94" t="str">
        <f>IF('I_State&amp;Prog_Info'!K41="","(Placeholder for separate analysis and results document)",'I_State&amp;Prog_Info'!K41)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5">
      <c r="A9" s="195" t="s">
        <v>400</v>
      </c>
      <c r="B9" s="195"/>
      <c r="C9" s="195"/>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5">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45">
      <c r="A11" s="196" t="s">
        <v>242</v>
      </c>
      <c r="B11" s="196"/>
      <c r="C11" s="196"/>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0" t="s">
        <v>322</v>
      </c>
      <c r="B12" s="180"/>
      <c r="C12" s="180"/>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5">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7.6" x14ac:dyDescent="0.25">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7.6" x14ac:dyDescent="0.25">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7.6" x14ac:dyDescent="0.25">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7.6" x14ac:dyDescent="0.25">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8.2" thickBot="1" x14ac:dyDescent="0.3">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5">
      <c r="A19" s="146" t="s">
        <v>448</v>
      </c>
      <c r="B19" s="46"/>
      <c r="C19" s="46"/>
      <c r="D19" s="46"/>
    </row>
    <row r="20" spans="1:104" ht="43.5" customHeight="1" thickBot="1" x14ac:dyDescent="0.45">
      <c r="A20" s="196" t="s">
        <v>290</v>
      </c>
      <c r="B20" s="196"/>
      <c r="C20" s="196"/>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3" t="s">
        <v>351</v>
      </c>
      <c r="B21" s="183"/>
      <c r="C21" s="183"/>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5">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5">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5">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3">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5">
      <c r="A26" s="148" t="s">
        <v>448</v>
      </c>
      <c r="C26" s="6"/>
      <c r="D26" s="6"/>
      <c r="E26" s="6"/>
      <c r="F26" s="6"/>
      <c r="G26" s="6"/>
      <c r="H26" s="6"/>
      <c r="I26" s="6"/>
      <c r="J26" s="6"/>
      <c r="K26" s="6"/>
      <c r="L26" s="6"/>
    </row>
    <row r="27" spans="1:104" ht="28.5" customHeight="1" thickBot="1" x14ac:dyDescent="0.45">
      <c r="A27" s="192" t="s">
        <v>234</v>
      </c>
      <c r="B27" s="192"/>
      <c r="C27" s="192"/>
      <c r="D27" s="3"/>
      <c r="E27" s="6"/>
      <c r="F27" s="6"/>
      <c r="G27" s="6"/>
      <c r="H27" s="6"/>
      <c r="I27" s="6"/>
      <c r="J27" s="6"/>
      <c r="K27" s="6"/>
      <c r="L27" s="6"/>
    </row>
    <row r="28" spans="1:104" ht="36" customHeight="1" x14ac:dyDescent="0.25">
      <c r="A28" s="190" t="s">
        <v>357</v>
      </c>
      <c r="B28" s="191"/>
      <c r="C28" s="191"/>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5">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5">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5">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5">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5">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5">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5">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5">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5">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5">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69" x14ac:dyDescent="0.25">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5">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5">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3">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5">
      <c r="A43" s="148"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9WVVY0XCIB/QZJGDaX8lN2xMmFlVVmPd+UH165NtYF9iA0epmu3kqQz1iF7j8OAzqzPb1Smx5wK6n00KCF/liA==" saltValue="XYqeTzWe/hFS/i2vcZ4pC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6FC749E2-F5F3-4011-B5AC-23EA2310BDB7}"/>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EFA789F6-FEB6-4D35-BA4E-E8C3A76FD77C}">
          <x14:formula1>
            <xm:f>'Set Values'!$I$3:$I$7</xm:f>
          </x14:formula1>
          <xm:sqref>E19:CZ19</xm:sqref>
        </x14:dataValidation>
        <x14:dataValidation type="list" allowBlank="1" showInputMessage="1" prompt="To enter free text, select cell and type - do not click into cell" xr:uid="{2D41FCFE-E209-4D20-9F25-D96AAAB91792}">
          <x14:formula1>
            <xm:f>'Set Values'!$I$3:$I$7</xm:f>
          </x14:formula1>
          <xm:sqref>E17:CZ17</xm:sqref>
        </x14:dataValidation>
        <x14:dataValidation type="list" allowBlank="1" showInputMessage="1" prompt="To enter free text, select cell and type - do not click into cell" xr:uid="{894966D7-0667-4FAB-882D-0A1142A4D1DF}">
          <x14:formula1>
            <xm:f>'Set Values'!$F$3:$F$12</xm:f>
          </x14:formula1>
          <xm:sqref>E14:CZ14</xm:sqref>
        </x14:dataValidation>
        <x14:dataValidation type="list" allowBlank="1" showInputMessage="1" showErrorMessage="1" xr:uid="{9009E7BC-4C8B-424F-BD0B-5E5157049E86}">
          <x14:formula1>
            <xm:f>'Set Values'!$M$3:$M$4</xm:f>
          </x14:formula1>
          <xm:sqref>E31:AR31 E38:AR38</xm:sqref>
        </x14:dataValidation>
        <x14:dataValidation type="list" allowBlank="1" showInputMessage="1" showErrorMessage="1" xr:uid="{DF12D50C-BC75-48E6-8520-E21625E9231E}">
          <x14:formula1>
            <xm:f>'Set Values'!$L$3:$L$5</xm:f>
          </x14:formula1>
          <xm:sqref>E24:L24</xm:sqref>
        </x14:dataValidation>
        <x14:dataValidation type="list" allowBlank="1" showInputMessage="1" prompt="To enter free text, select cell and type - do not click into cell" xr:uid="{29471A7C-B691-45DC-A306-262BE035DC39}">
          <x14:formula1>
            <xm:f>'Set Values'!$G$3:$G$14</xm:f>
          </x14:formula1>
          <xm:sqref>E16:CZ16</xm:sqref>
        </x14:dataValidation>
        <x14:dataValidation type="list" allowBlank="1" showInputMessage="1" xr:uid="{BED3B6FC-542D-44DD-887B-61D0BDDF2211}">
          <x14:formula1>
            <xm:f>'Set Values'!$K$3:$K$10</xm:f>
          </x14:formula1>
          <xm:sqref>E23:L23</xm:sqref>
        </x14:dataValidation>
        <x14:dataValidation type="list" allowBlank="1" showInputMessage="1" prompt="To enter free text, select cell and type - do not click into cell" xr:uid="{0C4F6F3A-B20B-45DD-9895-15B83B746E69}">
          <x14:formula1>
            <xm:f>'Set Values'!$H$3:$H$12</xm:f>
          </x14:formula1>
          <xm:sqref>E18:CZ18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3075C642EC564689035CD452565614" ma:contentTypeVersion="1" ma:contentTypeDescription="Create a new document." ma:contentTypeScope="" ma:versionID="1657813d08728959e05dd1900238b4de">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F931835-44FF-42EE-BC92-8D3B99DADF7F}">
  <ds:schemaRefs>
    <ds:schemaRef ds:uri="http://schemas.microsoft.com/sharepoint/v3/contenttype/forms"/>
  </ds:schemaRefs>
</ds:datastoreItem>
</file>

<file path=customXml/itemProps2.xml><?xml version="1.0" encoding="utf-8"?>
<ds:datastoreItem xmlns:ds="http://schemas.openxmlformats.org/officeDocument/2006/customXml" ds:itemID="{93E031B2-69A1-4B20-BD4F-7509A6DC2F3D}"/>
</file>

<file path=customXml/itemProps3.xml><?xml version="1.0" encoding="utf-8"?>
<ds:datastoreItem xmlns:ds="http://schemas.openxmlformats.org/officeDocument/2006/customXml" ds:itemID="{D3D8E59B-BF42-402C-8054-ADAE42B327B5}">
  <ds:schemaRef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87c70f9-ce00-4b4f-8430-823df24ad0b9"/>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66</vt:i4>
      </vt:variant>
    </vt:vector>
  </HeadingPairs>
  <TitlesOfParts>
    <vt:vector size="84" baseType="lpstr">
      <vt:lpstr>Instructions</vt:lpstr>
      <vt:lpstr>I_State&amp;Prog_Info</vt:lpstr>
      <vt:lpstr>II_Prog_1</vt:lpstr>
      <vt:lpstr>II_Prog_2</vt:lpstr>
      <vt:lpstr>II_Prog_3</vt:lpstr>
      <vt:lpstr>II_Prog_4</vt:lpstr>
      <vt:lpstr>II_Prog_5</vt:lpstr>
      <vt:lpstr>II_Prog_6</vt:lpstr>
      <vt:lpstr>II_Prog_7</vt:lpstr>
      <vt:lpstr>II_Prog_8</vt:lpstr>
      <vt:lpstr>II_Prog_9</vt:lpstr>
      <vt:lpstr>II_Prog_10</vt:lpstr>
      <vt:lpstr>II_Prog_11</vt:lpstr>
      <vt:lpstr>II_Prog_12</vt:lpstr>
      <vt:lpstr>II_Prog_13</vt:lpstr>
      <vt:lpstr>II_Prog_14</vt:lpstr>
      <vt:lpstr>II_Prog_15</vt:lpstr>
      <vt:lpstr>Set Values</vt:lpstr>
      <vt:lpstr>'I_State&amp;Prog_Info'!Print_Area</vt:lpstr>
      <vt:lpstr>II_Prog_1!Print_Area</vt:lpstr>
      <vt:lpstr>II_Prog_10!Print_Area</vt:lpstr>
      <vt:lpstr>II_Prog_11!Print_Area</vt:lpstr>
      <vt:lpstr>II_Prog_12!Print_Area</vt:lpstr>
      <vt:lpstr>II_Prog_13!Print_Area</vt:lpstr>
      <vt:lpstr>II_Prog_14!Print_Area</vt:lpstr>
      <vt:lpstr>II_Prog_15!Print_Area</vt:lpstr>
      <vt:lpstr>II_Prog_2!Print_Area</vt:lpstr>
      <vt:lpstr>II_Prog_3!Print_Area</vt:lpstr>
      <vt:lpstr>II_Prog_4!Print_Area</vt:lpstr>
      <vt:lpstr>II_Prog_5!Print_Area</vt:lpstr>
      <vt:lpstr>II_Prog_6!Print_Area</vt:lpstr>
      <vt:lpstr>II_Prog_7!Print_Area</vt:lpstr>
      <vt:lpstr>II_Prog_8!Print_Area</vt:lpstr>
      <vt:lpstr>II_Prog_9!Print_Area</vt:lpstr>
      <vt:lpstr>Instructions!Print_Area</vt:lpstr>
      <vt:lpstr>TitleRegion1.A12.C14.1</vt:lpstr>
      <vt:lpstr>TitleRegion1.A13.CZ18.13</vt:lpstr>
      <vt:lpstr>TitleRegion1.A13.CZ18.14</vt:lpstr>
      <vt:lpstr>TitleRegion1.A13.CZ18.15</vt:lpstr>
      <vt:lpstr>TitleRegion1.A13.CZ18.16</vt:lpstr>
      <vt:lpstr>TitleRegion1.A29.AR42.10</vt:lpstr>
      <vt:lpstr>TitleRegion1.A29.AR42.11</vt:lpstr>
      <vt:lpstr>TitleRegion1.A29.AR42.12</vt:lpstr>
      <vt:lpstr>TitleRegion1.A29.AR42.17</vt:lpstr>
      <vt:lpstr>TitleRegion1.A29.AR42.3</vt:lpstr>
      <vt:lpstr>TitleRegion1.A29.AR42.4</vt:lpstr>
      <vt:lpstr>TitleRegion1.A29.AR42.5</vt:lpstr>
      <vt:lpstr>TitleRegion1.A29.AR42.6</vt:lpstr>
      <vt:lpstr>TitleRegion1.A29.AR42.7</vt:lpstr>
      <vt:lpstr>TitleRegion1.A29.AR42.8</vt:lpstr>
      <vt:lpstr>TitleRegion1.A29.AR42.9</vt:lpstr>
      <vt:lpstr>TitleRegion1.A37.S42.2</vt:lpstr>
      <vt:lpstr>TitleRegion2.A14.S33.2</vt:lpstr>
      <vt:lpstr>TitleRegion2.A22.L25.10</vt:lpstr>
      <vt:lpstr>TitleRegion2.A22.L25.11</vt:lpstr>
      <vt:lpstr>TitleRegion2.A22.L25.12</vt:lpstr>
      <vt:lpstr>TitleRegion2.A22.L25.13</vt:lpstr>
      <vt:lpstr>TitleRegion2.A22.L25.14</vt:lpstr>
      <vt:lpstr>TitleRegion2.A22.L25.15</vt:lpstr>
      <vt:lpstr>TitleRegion2.A22.L25.16</vt:lpstr>
      <vt:lpstr>TitleRegion2.A22.L25.17</vt:lpstr>
      <vt:lpstr>TitleRegion2.A22.L25.3</vt:lpstr>
      <vt:lpstr>TitleRegion2.A22.L25.4</vt:lpstr>
      <vt:lpstr>TitleRegion2.A22.L25.5</vt:lpstr>
      <vt:lpstr>TitleRegion2.A22.L25.6</vt:lpstr>
      <vt:lpstr>TitleRegion2.A22.L25.7</vt:lpstr>
      <vt:lpstr>TitleRegion2.A22.L25.8</vt:lpstr>
      <vt:lpstr>TitleRegion2.A22.L25.9</vt:lpstr>
      <vt:lpstr>TitleRegion3.A13.CZ18.10</vt:lpstr>
      <vt:lpstr>TitleRegion3.A13.CZ18.11</vt:lpstr>
      <vt:lpstr>TitleRegion3.A13.CZ18.12</vt:lpstr>
      <vt:lpstr>TitleRegion3.A13.CZ18.17</vt:lpstr>
      <vt:lpstr>TitleRegion3.A13.CZ18.3</vt:lpstr>
      <vt:lpstr>TitleRegion3.A13.CZ18.4</vt:lpstr>
      <vt:lpstr>TitleRegion3.A13.CZ18.5</vt:lpstr>
      <vt:lpstr>TitleRegion3.A13.CZ18.6</vt:lpstr>
      <vt:lpstr>TitleRegion3.A13.CZ18.7</vt:lpstr>
      <vt:lpstr>TitleRegion3.A13.CZ18.8</vt:lpstr>
      <vt:lpstr>TitleRegion3.A13.CZ18.9</vt:lpstr>
      <vt:lpstr>TitleRegion3.A29.AR42.13</vt:lpstr>
      <vt:lpstr>TitleRegion3.A29.AR42.14</vt:lpstr>
      <vt:lpstr>TitleRegion3.A29.AR42.15</vt:lpstr>
      <vt:lpstr>TitleRegion3.A29.AR42.16</vt:lpstr>
      <vt:lpstr>TitleRegion3.A4.E10.2</vt:lpstr>
    </vt:vector>
  </TitlesOfParts>
  <Company>Mathematica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and Network Adequacy Assurances Reporting Tool</dc:title>
  <dc:subject>A tool for states to submit to CMCS an assurance that their Medicaid managed care plans comply with state access and network adequacy standards as required under 42 CFR 438.207.</dc:subject>
  <dc:creator>Center for Medicaid and CHIP Services (CMCS)</dc:creator>
  <cp:keywords>Medicaid managed care; network adequacy; access; availability of services; 42 CFR 438.207</cp:keywords>
  <cp:lastModifiedBy>Lowe, Carrie</cp:lastModifiedBy>
  <cp:lastPrinted>2023-07-03T18:14:54Z</cp:lastPrinted>
  <dcterms:created xsi:type="dcterms:W3CDTF">2020-07-01T16:29:44Z</dcterms:created>
  <dcterms:modified xsi:type="dcterms:W3CDTF">2023-07-03T18:15:09Z</dcterms:modified>
  <dc:language>English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0x010100DE3075C642EC564689035CD452565614</vt:lpwstr>
  </property>
  <property fmtid="{D5CDD505-2E9C-101B-9397-08002B2CF9AE}" pid="3" name="Order">
    <vt:r8>10900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