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pagov-my.sharepoint.com/personal/clowe_pa_gov/Documents/Desktop/current work/MCPAR Reports/"/>
    </mc:Choice>
  </mc:AlternateContent>
  <xr:revisionPtr revIDLastSave="75" documentId="14_{09648CEC-A40F-45BE-B716-26FB2CD0E3C0}" xr6:coauthVersionLast="47" xr6:coauthVersionMax="47" xr10:uidLastSave="{15F3CC34-5D8F-43FA-9F8A-17343A4F3092}"/>
  <workbookProtection workbookAlgorithmName="SHA-512" workbookHashValue="mW9LgE2OvZ4FvDYKtGdnsEsT/VxiimGfLmvk0JVJoGUdBF9HxnddWyjcg6lRbR+IxN1zENfUzLl64zJSAFPFew==" workbookSaltValue="zGLcPncQ4QnEFiyJkpwHGg==" workbookSpinCount="100000" lockStructure="1"/>
  <bookViews>
    <workbookView xWindow="-108" yWindow="-108" windowWidth="23256" windowHeight="12456" tabRatio="684" firstSheet="6" activeTab="16" xr2:uid="{00000000-000D-0000-FFFF-FFFF00000000}"/>
  </bookViews>
  <sheets>
    <sheet name="Instructions" sheetId="1" r:id="rId1"/>
    <sheet name="I_State&amp;Prog_Info" sheetId="2" r:id="rId2"/>
    <sheet name="II_Prog_1" sheetId="9" r:id="rId3"/>
    <sheet name="II_Prog_2" sheetId="31" r:id="rId4"/>
    <sheet name="II_Prog_3" sheetId="32" r:id="rId5"/>
    <sheet name="II_Prog_4" sheetId="33" r:id="rId6"/>
    <sheet name="II_Prog_5" sheetId="34" r:id="rId7"/>
    <sheet name="II_Prog_6" sheetId="35" r:id="rId8"/>
    <sheet name="II_Prog_7" sheetId="36" r:id="rId9"/>
    <sheet name="II_Prog_8" sheetId="37" r:id="rId10"/>
    <sheet name="II_Prog_9" sheetId="38" r:id="rId11"/>
    <sheet name="II_Prog_10" sheetId="39" r:id="rId12"/>
    <sheet name="II_Prog_11" sheetId="40" r:id="rId13"/>
    <sheet name="II_Prog_12" sheetId="41" r:id="rId14"/>
    <sheet name="II_Prog_13" sheetId="42" r:id="rId15"/>
    <sheet name="II_Prog_14" sheetId="43" r:id="rId16"/>
    <sheet name="II_Prog_15" sheetId="44" r:id="rId17"/>
    <sheet name="Set Values" sheetId="14" state="hidden" r:id="rId18"/>
  </sheets>
  <definedNames>
    <definedName name="_xlnm.Print_Area" localSheetId="1">'I_State&amp;Prog_Info'!$A$1:$S$42</definedName>
    <definedName name="_xlnm.Print_Area" localSheetId="2">II_Prog_1!$A$1:$AR$42</definedName>
    <definedName name="_xlnm.Print_Area" localSheetId="11">II_Prog_10!$A$1:$AR$42</definedName>
    <definedName name="_xlnm.Print_Area" localSheetId="12">II_Prog_11!$A$1:$AR$42</definedName>
    <definedName name="_xlnm.Print_Area" localSheetId="13">II_Prog_12!$A$1:$AR$42</definedName>
    <definedName name="_xlnm.Print_Area" localSheetId="14">II_Prog_13!$A$1:$AR$42</definedName>
    <definedName name="_xlnm.Print_Area" localSheetId="15">II_Prog_14!$A$1:$AR$42</definedName>
    <definedName name="_xlnm.Print_Area" localSheetId="16">II_Prog_15!$A$1:$AR$42</definedName>
    <definedName name="_xlnm.Print_Area" localSheetId="3">II_Prog_2!$A$1:$AR$42</definedName>
    <definedName name="_xlnm.Print_Area" localSheetId="4">II_Prog_3!$A$1:$AR$42</definedName>
    <definedName name="_xlnm.Print_Area" localSheetId="5">II_Prog_4!$A$1:$AR$42</definedName>
    <definedName name="_xlnm.Print_Area" localSheetId="6">II_Prog_5!$A$1:$AR$42</definedName>
    <definedName name="_xlnm.Print_Area" localSheetId="7">II_Prog_6!$A$1:$AR$42</definedName>
    <definedName name="_xlnm.Print_Area" localSheetId="8">II_Prog_7!$A$1:$AR$42</definedName>
    <definedName name="_xlnm.Print_Area" localSheetId="9">II_Prog_8!$A$1:$AR$42</definedName>
    <definedName name="_xlnm.Print_Area" localSheetId="10">II_Prog_9!$A$1:$AR$42</definedName>
    <definedName name="_xlnm.Print_Area" localSheetId="0">Instructions!$A$1:$C$21</definedName>
    <definedName name="TitleRegion1.A12.C14.1">Table1[[#Headers],[Tab topic:]]</definedName>
    <definedName name="TitleRegion1.A13.CZ18.13">II_Prog_11!$A$13</definedName>
    <definedName name="TitleRegion1.A13.CZ18.14">II_Prog_12!$A$13</definedName>
    <definedName name="TitleRegion1.A13.CZ18.15">II_Prog_13!$A$13</definedName>
    <definedName name="TitleRegion1.A13.CZ18.16">II_Prog_14!$A$13</definedName>
    <definedName name="TitleRegion1.A29.AR42.10">II_Prog_8!$A$29</definedName>
    <definedName name="TitleRegion1.A29.AR42.11">II_Prog_9!$A$29</definedName>
    <definedName name="TitleRegion1.A29.AR42.12">II_Prog_10!$A$29</definedName>
    <definedName name="TitleRegion1.A29.AR42.17">II_Prog_15!$A$29</definedName>
    <definedName name="TitleRegion1.A29.AR42.3">II_Prog_1!$A$29</definedName>
    <definedName name="TitleRegion1.A29.AR42.4">II_Prog_2!$A$29</definedName>
    <definedName name="TitleRegion1.A29.AR42.5">II_Prog_3!$A$29</definedName>
    <definedName name="TitleRegion1.A29.AR42.6">II_Prog_4!$A$29</definedName>
    <definedName name="TitleRegion1.A29.AR42.7">II_Prog_5!$A$29</definedName>
    <definedName name="TitleRegion1.A29.AR42.8">II_Prog_6!$A$29</definedName>
    <definedName name="TitleRegion1.A29.AR42.9">II_Prog_7!$A$29</definedName>
    <definedName name="TitleRegion1.A37.S42.2">'I_State&amp;Prog_Info'!$A$37</definedName>
    <definedName name="TitleRegion2.A14.S33.2">'I_State&amp;Prog_Info'!$A$14</definedName>
    <definedName name="TitleRegion2.A22.L25.10">II_Prog_8!$A$22</definedName>
    <definedName name="TitleRegion2.A22.L25.11">II_Prog_9!$A$22</definedName>
    <definedName name="TitleRegion2.A22.L25.12">II_Prog_10!$A$22</definedName>
    <definedName name="TitleRegion2.A22.L25.13">II_Prog_11!$A$22</definedName>
    <definedName name="TitleRegion2.A22.L25.14">II_Prog_12!$A$22</definedName>
    <definedName name="TitleRegion2.A22.L25.15">II_Prog_13!$A$22</definedName>
    <definedName name="TitleRegion2.A22.L25.16">II_Prog_14!$A$22</definedName>
    <definedName name="TitleRegion2.A22.L25.17">II_Prog_15!$A$22</definedName>
    <definedName name="TitleRegion2.A22.L25.3">II_Prog_1!$A$22</definedName>
    <definedName name="TitleRegion2.A22.L25.4">II_Prog_2!$A$22</definedName>
    <definedName name="TitleRegion2.A22.L25.5">II_Prog_3!$A$22</definedName>
    <definedName name="TitleRegion2.A22.L25.6">II_Prog_4!$A$22</definedName>
    <definedName name="TitleRegion2.A22.L25.7">II_Prog_5!$A$22</definedName>
    <definedName name="TitleRegion2.A22.L25.8">II_Prog_6!$A$22</definedName>
    <definedName name="TitleRegion2.A22.L25.9">II_Prog_7!$A$22</definedName>
    <definedName name="TitleRegion3.A13.CZ18.10">II_Prog_8!$A$13</definedName>
    <definedName name="TitleRegion3.A13.CZ18.11">II_Prog_9!$A$13</definedName>
    <definedName name="TitleRegion3.A13.CZ18.12">II_Prog_10!$A$13</definedName>
    <definedName name="TitleRegion3.A13.CZ18.17">II_Prog_15!$A$13</definedName>
    <definedName name="TitleRegion3.A13.CZ18.3">II_Prog_1!$A$13</definedName>
    <definedName name="TitleRegion3.A13.CZ18.4">II_Prog_2!$A$13</definedName>
    <definedName name="TitleRegion3.A13.CZ18.5">II_Prog_3!$A$13</definedName>
    <definedName name="TitleRegion3.A13.CZ18.6">II_Prog_4!$A$13</definedName>
    <definedName name="TitleRegion3.A13.CZ18.7">II_Prog_5!$A$13</definedName>
    <definedName name="TitleRegion3.A13.CZ18.8">II_Prog_6!$A$13</definedName>
    <definedName name="TitleRegion3.A13.CZ18.9">II_Prog_7!$A$13</definedName>
    <definedName name="TitleRegion3.A29.AR42.13">II_Prog_11!$A$29</definedName>
    <definedName name="TitleRegion3.A29.AR42.14">II_Prog_12!$A$29</definedName>
    <definedName name="TitleRegion3.A29.AR42.15">II_Prog_13!$A$29</definedName>
    <definedName name="TitleRegion3.A29.AR42.16">II_Prog_14!$A$29</definedName>
    <definedName name="TitleRegion3.A4.E10.2">'I_State&amp;Prog_Info'!$A$4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2" l="1"/>
  <c r="I29" i="37"/>
  <c r="C8" i="44"/>
  <c r="C7" i="44"/>
  <c r="C6" i="44"/>
  <c r="D6" i="44" s="1"/>
  <c r="C4" i="44"/>
  <c r="C3" i="44"/>
  <c r="AR29" i="44"/>
  <c r="AQ29" i="44"/>
  <c r="AP29" i="44"/>
  <c r="AO29" i="44"/>
  <c r="AN29" i="44"/>
  <c r="AM29" i="44"/>
  <c r="AL29" i="44"/>
  <c r="AK29" i="44"/>
  <c r="AJ29" i="44"/>
  <c r="AI29" i="44"/>
  <c r="AH29" i="44"/>
  <c r="AG29" i="44"/>
  <c r="AF29" i="44"/>
  <c r="AE29" i="44"/>
  <c r="AD29" i="44"/>
  <c r="AC29" i="44"/>
  <c r="AB29" i="44"/>
  <c r="AA29" i="44"/>
  <c r="Z29" i="44"/>
  <c r="Y29" i="44"/>
  <c r="X29" i="44"/>
  <c r="W29" i="44"/>
  <c r="V29" i="44"/>
  <c r="U29" i="44"/>
  <c r="T29" i="44"/>
  <c r="S29" i="44"/>
  <c r="R29" i="44"/>
  <c r="Q29" i="44"/>
  <c r="P29" i="44"/>
  <c r="O29" i="44"/>
  <c r="N29" i="44"/>
  <c r="M29" i="44"/>
  <c r="L29" i="44"/>
  <c r="K29" i="44"/>
  <c r="J29" i="44"/>
  <c r="I29" i="44"/>
  <c r="H29" i="44"/>
  <c r="G29" i="44"/>
  <c r="F29" i="44"/>
  <c r="E29" i="44"/>
  <c r="D2" i="44"/>
  <c r="C8" i="43"/>
  <c r="C7" i="43"/>
  <c r="C6" i="43"/>
  <c r="D6" i="43" s="1"/>
  <c r="C4" i="43"/>
  <c r="C3" i="43"/>
  <c r="AR29" i="43"/>
  <c r="AQ29" i="43"/>
  <c r="AP29" i="43"/>
  <c r="AO29" i="43"/>
  <c r="AN29" i="43"/>
  <c r="AM29" i="43"/>
  <c r="AL29" i="43"/>
  <c r="AK29" i="43"/>
  <c r="AJ29" i="43"/>
  <c r="AI29" i="43"/>
  <c r="AH29" i="43"/>
  <c r="AG29" i="43"/>
  <c r="AF29" i="43"/>
  <c r="AE29" i="43"/>
  <c r="AD29" i="43"/>
  <c r="AC29" i="43"/>
  <c r="AB29" i="43"/>
  <c r="AA29" i="43"/>
  <c r="Z29" i="43"/>
  <c r="Y29" i="43"/>
  <c r="X29" i="43"/>
  <c r="W29" i="43"/>
  <c r="V29" i="43"/>
  <c r="U29" i="43"/>
  <c r="T29" i="43"/>
  <c r="S29" i="43"/>
  <c r="R29" i="43"/>
  <c r="Q29" i="43"/>
  <c r="P29" i="43"/>
  <c r="O29" i="43"/>
  <c r="N29" i="43"/>
  <c r="M29" i="43"/>
  <c r="L29" i="43"/>
  <c r="K29" i="43"/>
  <c r="J29" i="43"/>
  <c r="I29" i="43"/>
  <c r="H29" i="43"/>
  <c r="G29" i="43"/>
  <c r="F29" i="43"/>
  <c r="E29" i="43"/>
  <c r="D2" i="43"/>
  <c r="C8" i="42"/>
  <c r="C7" i="42"/>
  <c r="C6" i="42"/>
  <c r="D6" i="42"/>
  <c r="C4" i="42"/>
  <c r="C3" i="42"/>
  <c r="AR29" i="42"/>
  <c r="AQ29" i="42"/>
  <c r="AP29" i="42"/>
  <c r="AO29" i="42"/>
  <c r="AN29" i="42"/>
  <c r="AM29" i="42"/>
  <c r="AL29" i="42"/>
  <c r="AK29" i="42"/>
  <c r="AJ29" i="42"/>
  <c r="AI29" i="42"/>
  <c r="AH29" i="42"/>
  <c r="AG29" i="42"/>
  <c r="AF29" i="42"/>
  <c r="AE29" i="42"/>
  <c r="AD29" i="42"/>
  <c r="AC29" i="42"/>
  <c r="AB29" i="42"/>
  <c r="AA29" i="42"/>
  <c r="Z29" i="42"/>
  <c r="Y29" i="42"/>
  <c r="X29" i="42"/>
  <c r="W29" i="42"/>
  <c r="V29" i="42"/>
  <c r="U29" i="42"/>
  <c r="T29" i="42"/>
  <c r="S29" i="42"/>
  <c r="R29" i="42"/>
  <c r="Q29" i="42"/>
  <c r="P29" i="42"/>
  <c r="O29" i="42"/>
  <c r="N29" i="42"/>
  <c r="M29" i="42"/>
  <c r="L29" i="42"/>
  <c r="K29" i="42"/>
  <c r="J29" i="42"/>
  <c r="I29" i="42"/>
  <c r="H29" i="42"/>
  <c r="G29" i="42"/>
  <c r="F29" i="42"/>
  <c r="E29" i="42"/>
  <c r="D2" i="42"/>
  <c r="C8" i="41"/>
  <c r="C7" i="41"/>
  <c r="C6" i="41"/>
  <c r="D6" i="41" s="1"/>
  <c r="C4" i="41"/>
  <c r="C3" i="41"/>
  <c r="AR29" i="41"/>
  <c r="AQ29" i="41"/>
  <c r="AP29" i="41"/>
  <c r="AO29" i="41"/>
  <c r="AN29" i="41"/>
  <c r="AM29" i="41"/>
  <c r="AL29" i="41"/>
  <c r="AK29" i="41"/>
  <c r="AJ29" i="41"/>
  <c r="AI29" i="41"/>
  <c r="AH29" i="41"/>
  <c r="AG29" i="41"/>
  <c r="AF29" i="41"/>
  <c r="AE29" i="41"/>
  <c r="AD29" i="41"/>
  <c r="AC29" i="41"/>
  <c r="AB29" i="41"/>
  <c r="AA29" i="41"/>
  <c r="Z29" i="41"/>
  <c r="Y29" i="41"/>
  <c r="X29" i="41"/>
  <c r="W29" i="41"/>
  <c r="V29" i="41"/>
  <c r="U29" i="41"/>
  <c r="T29" i="41"/>
  <c r="S29" i="41"/>
  <c r="R29" i="41"/>
  <c r="Q29" i="41"/>
  <c r="P29" i="41"/>
  <c r="O29" i="41"/>
  <c r="N29" i="41"/>
  <c r="M29" i="41"/>
  <c r="L29" i="41"/>
  <c r="K29" i="41"/>
  <c r="J29" i="41"/>
  <c r="I29" i="41"/>
  <c r="H29" i="41"/>
  <c r="G29" i="41"/>
  <c r="F29" i="41"/>
  <c r="E29" i="41"/>
  <c r="D2" i="41"/>
  <c r="C8" i="40"/>
  <c r="C7" i="40"/>
  <c r="C6" i="40"/>
  <c r="D6" i="40" s="1"/>
  <c r="C4" i="40"/>
  <c r="C3" i="40"/>
  <c r="AR29" i="40"/>
  <c r="AQ29" i="40"/>
  <c r="AP29" i="40"/>
  <c r="AO29" i="40"/>
  <c r="AN29" i="40"/>
  <c r="AM29" i="40"/>
  <c r="AL29" i="40"/>
  <c r="AK29" i="40"/>
  <c r="AJ29" i="40"/>
  <c r="AI29" i="40"/>
  <c r="AH29" i="40"/>
  <c r="AG29" i="40"/>
  <c r="AF29" i="40"/>
  <c r="AE29" i="40"/>
  <c r="AD29" i="40"/>
  <c r="AC29" i="40"/>
  <c r="AB29" i="40"/>
  <c r="AA29" i="40"/>
  <c r="Z29" i="40"/>
  <c r="Y29" i="40"/>
  <c r="X29" i="40"/>
  <c r="W29" i="40"/>
  <c r="V29" i="40"/>
  <c r="U29" i="40"/>
  <c r="T29" i="40"/>
  <c r="S29" i="40"/>
  <c r="R29" i="40"/>
  <c r="Q29" i="40"/>
  <c r="P29" i="40"/>
  <c r="O29" i="40"/>
  <c r="N29" i="40"/>
  <c r="M29" i="40"/>
  <c r="L29" i="40"/>
  <c r="K29" i="40"/>
  <c r="J29" i="40"/>
  <c r="I29" i="40"/>
  <c r="H29" i="40"/>
  <c r="G29" i="40"/>
  <c r="F29" i="40"/>
  <c r="E29" i="40"/>
  <c r="D2" i="40"/>
  <c r="C8" i="39"/>
  <c r="C7" i="39"/>
  <c r="C6" i="39"/>
  <c r="D6" i="39" s="1"/>
  <c r="C4" i="39"/>
  <c r="C3" i="39"/>
  <c r="AR29" i="39"/>
  <c r="AQ29"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R29" i="39"/>
  <c r="Q29" i="39"/>
  <c r="P29" i="39"/>
  <c r="O29" i="39"/>
  <c r="N29" i="39"/>
  <c r="M29" i="39"/>
  <c r="L29" i="39"/>
  <c r="K29" i="39"/>
  <c r="J29" i="39"/>
  <c r="I29" i="39"/>
  <c r="H29" i="39"/>
  <c r="G29" i="39"/>
  <c r="F29" i="39"/>
  <c r="E29" i="39"/>
  <c r="D2" i="39"/>
  <c r="C8" i="38"/>
  <c r="C7" i="38"/>
  <c r="C6" i="38"/>
  <c r="D6" i="38"/>
  <c r="C4" i="38"/>
  <c r="C3"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T29" i="38"/>
  <c r="S29" i="38"/>
  <c r="R29" i="38"/>
  <c r="Q29" i="38"/>
  <c r="P29" i="38"/>
  <c r="O29" i="38"/>
  <c r="N29" i="38"/>
  <c r="M29" i="38"/>
  <c r="L29" i="38"/>
  <c r="K29" i="38"/>
  <c r="J29" i="38"/>
  <c r="I29" i="38"/>
  <c r="H29" i="38"/>
  <c r="G29" i="38"/>
  <c r="F29" i="38"/>
  <c r="E29" i="38"/>
  <c r="D2" i="38"/>
  <c r="C8" i="37"/>
  <c r="C7" i="37"/>
  <c r="C6" i="37"/>
  <c r="D6" i="37"/>
  <c r="C4" i="37"/>
  <c r="C3" i="37"/>
  <c r="AR29" i="37"/>
  <c r="AQ29" i="37"/>
  <c r="AP29" i="37"/>
  <c r="AO29" i="37"/>
  <c r="AN29" i="37"/>
  <c r="AM29" i="37"/>
  <c r="AL29" i="37"/>
  <c r="AK29" i="37"/>
  <c r="AJ29" i="37"/>
  <c r="AI29" i="37"/>
  <c r="AH29" i="37"/>
  <c r="AG29" i="37"/>
  <c r="AF29" i="37"/>
  <c r="AE29" i="37"/>
  <c r="AD29" i="37"/>
  <c r="AC29" i="37"/>
  <c r="AB29" i="37"/>
  <c r="AA29" i="37"/>
  <c r="Z29" i="37"/>
  <c r="Y29" i="37"/>
  <c r="X29" i="37"/>
  <c r="W29" i="37"/>
  <c r="V29" i="37"/>
  <c r="U29" i="37"/>
  <c r="T29" i="37"/>
  <c r="S29" i="37"/>
  <c r="R29" i="37"/>
  <c r="Q29" i="37"/>
  <c r="P29" i="37"/>
  <c r="O29" i="37"/>
  <c r="N29" i="37"/>
  <c r="M29" i="37"/>
  <c r="L29" i="37"/>
  <c r="K29" i="37"/>
  <c r="J29" i="37"/>
  <c r="H29" i="37"/>
  <c r="G29" i="37"/>
  <c r="F29" i="37"/>
  <c r="E29" i="37"/>
  <c r="D2" i="37"/>
  <c r="C8" i="36"/>
  <c r="C7" i="36"/>
  <c r="C6" i="36"/>
  <c r="D6" i="36" s="1"/>
  <c r="C4" i="36"/>
  <c r="C3" i="36"/>
  <c r="AR29" i="36"/>
  <c r="AQ29" i="36"/>
  <c r="AP29" i="36"/>
  <c r="AO29" i="36"/>
  <c r="AN29" i="36"/>
  <c r="AM29" i="36"/>
  <c r="AL29" i="36"/>
  <c r="AK29" i="36"/>
  <c r="AJ29" i="36"/>
  <c r="AI29" i="36"/>
  <c r="AH29" i="36"/>
  <c r="AG29" i="36"/>
  <c r="AF29" i="36"/>
  <c r="AE29" i="36"/>
  <c r="AD29" i="36"/>
  <c r="AC29" i="36"/>
  <c r="AB29" i="36"/>
  <c r="AA29" i="36"/>
  <c r="Z29" i="36"/>
  <c r="Y29" i="36"/>
  <c r="X29" i="36"/>
  <c r="W29" i="36"/>
  <c r="V29" i="36"/>
  <c r="U29" i="36"/>
  <c r="T29" i="36"/>
  <c r="S29" i="36"/>
  <c r="R29" i="36"/>
  <c r="Q29" i="36"/>
  <c r="P29" i="36"/>
  <c r="O29" i="36"/>
  <c r="N29" i="36"/>
  <c r="M29" i="36"/>
  <c r="L29" i="36"/>
  <c r="K29" i="36"/>
  <c r="J29" i="36"/>
  <c r="I29" i="36"/>
  <c r="H29" i="36"/>
  <c r="G29" i="36"/>
  <c r="F29" i="36"/>
  <c r="E29" i="36"/>
  <c r="D2" i="36"/>
  <c r="C8" i="35"/>
  <c r="C7" i="35"/>
  <c r="C6" i="35"/>
  <c r="D6" i="35"/>
  <c r="C4" i="35"/>
  <c r="C3" i="35"/>
  <c r="AR29" i="35"/>
  <c r="AQ29" i="35"/>
  <c r="AP29" i="35"/>
  <c r="AO29" i="35"/>
  <c r="AN29" i="35"/>
  <c r="AM29" i="35"/>
  <c r="AL29" i="35"/>
  <c r="AK29" i="35"/>
  <c r="AJ29" i="35"/>
  <c r="AI29" i="35"/>
  <c r="AH29" i="35"/>
  <c r="AG29" i="35"/>
  <c r="AF29" i="35"/>
  <c r="AE29" i="35"/>
  <c r="AD29" i="35"/>
  <c r="AC29" i="35"/>
  <c r="AB29" i="35"/>
  <c r="AA29" i="35"/>
  <c r="Z29" i="35"/>
  <c r="Y29" i="35"/>
  <c r="X29" i="35"/>
  <c r="W29" i="35"/>
  <c r="V29" i="35"/>
  <c r="U29" i="35"/>
  <c r="T29" i="35"/>
  <c r="S29" i="35"/>
  <c r="R29" i="35"/>
  <c r="Q29" i="35"/>
  <c r="P29" i="35"/>
  <c r="O29" i="35"/>
  <c r="N29" i="35"/>
  <c r="M29" i="35"/>
  <c r="L29" i="35"/>
  <c r="K29" i="35"/>
  <c r="J29" i="35"/>
  <c r="I29" i="35"/>
  <c r="H29" i="35"/>
  <c r="G29" i="35"/>
  <c r="F29" i="35"/>
  <c r="E29" i="35"/>
  <c r="D2" i="35"/>
  <c r="C8" i="34"/>
  <c r="C7" i="34"/>
  <c r="C6" i="34"/>
  <c r="D6" i="34" s="1"/>
  <c r="C4" i="34"/>
  <c r="C3" i="34"/>
  <c r="AR29" i="34"/>
  <c r="AQ29" i="34"/>
  <c r="AP29" i="34"/>
  <c r="AO29" i="34"/>
  <c r="AN29" i="34"/>
  <c r="AM29" i="34"/>
  <c r="AL29" i="34"/>
  <c r="AK29" i="34"/>
  <c r="AJ29" i="34"/>
  <c r="AI29"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 i="34"/>
  <c r="C8" i="33"/>
  <c r="C7" i="33"/>
  <c r="C6" i="33"/>
  <c r="D6" i="33"/>
  <c r="C4" i="33"/>
  <c r="H14" i="2"/>
  <c r="C3" i="33"/>
  <c r="AR29" i="33"/>
  <c r="AQ29" i="33"/>
  <c r="AP29" i="33"/>
  <c r="AO29" i="33"/>
  <c r="AN29" i="33"/>
  <c r="AM29" i="33"/>
  <c r="AL29" i="33"/>
  <c r="AK29" i="33"/>
  <c r="AJ29" i="33"/>
  <c r="AI29" i="33"/>
  <c r="AH29" i="33"/>
  <c r="AG29" i="33"/>
  <c r="AF29" i="33"/>
  <c r="AE29" i="33"/>
  <c r="AD29" i="33"/>
  <c r="AC29" i="33"/>
  <c r="AB29" i="33"/>
  <c r="AA29" i="33"/>
  <c r="Z29" i="33"/>
  <c r="Y29" i="33"/>
  <c r="X29" i="33"/>
  <c r="W29" i="33"/>
  <c r="V29" i="33"/>
  <c r="U29" i="33"/>
  <c r="T29" i="33"/>
  <c r="S29" i="33"/>
  <c r="R29" i="33"/>
  <c r="Q29" i="33"/>
  <c r="P29" i="33"/>
  <c r="O29" i="33"/>
  <c r="N29" i="33"/>
  <c r="M29" i="33"/>
  <c r="L29" i="33"/>
  <c r="K29" i="33"/>
  <c r="J29" i="33"/>
  <c r="I29" i="33"/>
  <c r="H29" i="33"/>
  <c r="G29" i="33"/>
  <c r="F29" i="33"/>
  <c r="E29" i="33"/>
  <c r="D2" i="33"/>
  <c r="C8" i="32"/>
  <c r="C7" i="32"/>
  <c r="C6" i="32"/>
  <c r="D6" i="32"/>
  <c r="C4" i="32"/>
  <c r="C3" i="32"/>
  <c r="C3" i="31"/>
  <c r="F14" i="2"/>
  <c r="C8" i="31"/>
  <c r="C7" i="31"/>
  <c r="C6" i="31"/>
  <c r="D6" i="31"/>
  <c r="AR29" i="32"/>
  <c r="AQ29"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 i="32"/>
  <c r="S56" i="2"/>
  <c r="R56" i="2"/>
  <c r="Q56" i="2"/>
  <c r="P56" i="2"/>
  <c r="O56" i="2"/>
  <c r="N56" i="2"/>
  <c r="M56" i="2"/>
  <c r="L56" i="2"/>
  <c r="K56" i="2"/>
  <c r="J56" i="2"/>
  <c r="I56" i="2"/>
  <c r="H56" i="2"/>
  <c r="G56" i="2"/>
  <c r="S55" i="2"/>
  <c r="R55" i="2"/>
  <c r="Q55" i="2"/>
  <c r="P55" i="2"/>
  <c r="O55" i="2"/>
  <c r="N55" i="2"/>
  <c r="M55" i="2"/>
  <c r="L55" i="2"/>
  <c r="K55" i="2"/>
  <c r="J55" i="2"/>
  <c r="I55" i="2"/>
  <c r="H55" i="2"/>
  <c r="G55" i="2"/>
  <c r="S54" i="2"/>
  <c r="R54" i="2"/>
  <c r="Q54" i="2"/>
  <c r="P54" i="2"/>
  <c r="O54" i="2"/>
  <c r="N54" i="2"/>
  <c r="M54" i="2"/>
  <c r="L54" i="2"/>
  <c r="K54" i="2"/>
  <c r="J54" i="2"/>
  <c r="I54" i="2"/>
  <c r="H54" i="2"/>
  <c r="G54" i="2"/>
  <c r="S53" i="2"/>
  <c r="R53" i="2"/>
  <c r="Q53" i="2"/>
  <c r="P53" i="2"/>
  <c r="O53" i="2"/>
  <c r="N53" i="2"/>
  <c r="M53" i="2"/>
  <c r="L53" i="2"/>
  <c r="K53" i="2"/>
  <c r="J53" i="2"/>
  <c r="I53" i="2"/>
  <c r="H53" i="2"/>
  <c r="G53" i="2"/>
  <c r="S52" i="2"/>
  <c r="R52" i="2"/>
  <c r="Q52" i="2"/>
  <c r="P52" i="2"/>
  <c r="O52" i="2"/>
  <c r="N52" i="2"/>
  <c r="M52" i="2"/>
  <c r="L52" i="2"/>
  <c r="K52" i="2"/>
  <c r="J52" i="2"/>
  <c r="I52" i="2"/>
  <c r="H52" i="2"/>
  <c r="G52" i="2"/>
  <c r="S51" i="2"/>
  <c r="R51" i="2"/>
  <c r="Q51" i="2"/>
  <c r="P51" i="2"/>
  <c r="O51" i="2"/>
  <c r="N51" i="2"/>
  <c r="M51" i="2"/>
  <c r="L51" i="2"/>
  <c r="K51" i="2"/>
  <c r="J51" i="2"/>
  <c r="I51" i="2"/>
  <c r="H51" i="2"/>
  <c r="G51" i="2"/>
  <c r="S50" i="2"/>
  <c r="R50" i="2"/>
  <c r="Q50" i="2"/>
  <c r="P50" i="2"/>
  <c r="O50" i="2"/>
  <c r="N50" i="2"/>
  <c r="M50" i="2"/>
  <c r="L50" i="2"/>
  <c r="K50" i="2"/>
  <c r="J50" i="2"/>
  <c r="I50" i="2"/>
  <c r="H50" i="2"/>
  <c r="G50" i="2"/>
  <c r="S49" i="2"/>
  <c r="R49" i="2"/>
  <c r="Q49" i="2"/>
  <c r="P49" i="2"/>
  <c r="O49" i="2"/>
  <c r="N49" i="2"/>
  <c r="M49" i="2"/>
  <c r="L49" i="2"/>
  <c r="K49" i="2"/>
  <c r="J49" i="2"/>
  <c r="I49" i="2"/>
  <c r="H49" i="2"/>
  <c r="S48" i="2"/>
  <c r="R48" i="2"/>
  <c r="Q48" i="2"/>
  <c r="P48" i="2"/>
  <c r="O48" i="2"/>
  <c r="N48" i="2"/>
  <c r="M48" i="2"/>
  <c r="L48" i="2"/>
  <c r="K48" i="2"/>
  <c r="J48" i="2"/>
  <c r="I48" i="2"/>
  <c r="H48" i="2"/>
  <c r="G48" i="2"/>
  <c r="S47" i="2"/>
  <c r="R47" i="2"/>
  <c r="Q47" i="2"/>
  <c r="P47" i="2"/>
  <c r="O47" i="2"/>
  <c r="N47" i="2"/>
  <c r="M47" i="2"/>
  <c r="L47" i="2"/>
  <c r="K47" i="2"/>
  <c r="J47" i="2"/>
  <c r="I47" i="2"/>
  <c r="H47" i="2"/>
  <c r="S46" i="2"/>
  <c r="R46" i="2"/>
  <c r="Q46" i="2"/>
  <c r="P46" i="2"/>
  <c r="O46" i="2"/>
  <c r="N46" i="2"/>
  <c r="M46" i="2"/>
  <c r="L46" i="2"/>
  <c r="K46" i="2"/>
  <c r="J46" i="2"/>
  <c r="I46" i="2"/>
  <c r="H46" i="2"/>
  <c r="G49" i="2"/>
  <c r="G47" i="2"/>
  <c r="G46" i="2"/>
  <c r="F57" i="2"/>
  <c r="F56" i="2"/>
  <c r="F55" i="2"/>
  <c r="F54" i="2"/>
  <c r="F53" i="2"/>
  <c r="F52" i="2"/>
  <c r="F51" i="2"/>
  <c r="F50" i="2"/>
  <c r="F49" i="2"/>
  <c r="F48" i="2"/>
  <c r="F47" i="2"/>
  <c r="F46" i="2"/>
  <c r="E48" i="2"/>
  <c r="C4" i="31"/>
  <c r="AR29" i="31"/>
  <c r="AQ29" i="31"/>
  <c r="AP29" i="31"/>
  <c r="AO29" i="31"/>
  <c r="AN29" i="31"/>
  <c r="AM29" i="31"/>
  <c r="AL29" i="31"/>
  <c r="AK29" i="31"/>
  <c r="AJ29" i="31"/>
  <c r="AI29" i="31"/>
  <c r="AH29" i="31"/>
  <c r="AG29" i="31"/>
  <c r="AF29"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E29" i="31"/>
  <c r="D2" i="31"/>
  <c r="C4" i="9"/>
  <c r="C8" i="9"/>
  <c r="C7" i="9"/>
  <c r="D2" i="9"/>
  <c r="C6" i="9"/>
  <c r="D6"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S57" i="2"/>
  <c r="R57" i="2"/>
  <c r="Q57" i="2"/>
  <c r="P57" i="2"/>
  <c r="O57" i="2"/>
  <c r="N57" i="2"/>
  <c r="M57" i="2"/>
  <c r="L57" i="2"/>
  <c r="K57" i="2"/>
  <c r="J57" i="2"/>
  <c r="I57" i="2"/>
  <c r="H57" i="2"/>
  <c r="G57" i="2"/>
  <c r="E57" i="2"/>
  <c r="E56" i="2"/>
  <c r="E55" i="2"/>
  <c r="E54" i="2"/>
  <c r="E53" i="2"/>
  <c r="E51" i="2"/>
  <c r="E52" i="2"/>
  <c r="E50" i="2"/>
  <c r="E49" i="2"/>
  <c r="E47" i="2"/>
  <c r="G58" i="2"/>
  <c r="G59" i="2" s="1"/>
  <c r="C5" i="32" s="1"/>
  <c r="E58" i="2"/>
  <c r="E59" i="2" s="1"/>
  <c r="C5" i="9" s="1"/>
  <c r="Q58" i="2"/>
  <c r="Q59" i="2" s="1"/>
  <c r="C5" i="42" s="1"/>
  <c r="K58" i="2"/>
  <c r="K59" i="2" s="1"/>
  <c r="C5" i="36" s="1"/>
  <c r="I58" i="2"/>
  <c r="I59" i="2" s="1"/>
  <c r="C5" i="34" s="1"/>
  <c r="H58" i="2"/>
  <c r="H59" i="2"/>
  <c r="C5" i="33" s="1"/>
  <c r="P58" i="2"/>
  <c r="P59" i="2" s="1"/>
  <c r="C5" i="41" s="1"/>
  <c r="R58" i="2"/>
  <c r="R59" i="2" s="1"/>
  <c r="C5" i="43" s="1"/>
  <c r="S58" i="2"/>
  <c r="S59" i="2" s="1"/>
  <c r="C5" i="44" s="1"/>
  <c r="M58" i="2"/>
  <c r="M59" i="2"/>
  <c r="C5" i="38"/>
  <c r="J58" i="2"/>
  <c r="J59" i="2" s="1"/>
  <c r="C5" i="35" s="1"/>
  <c r="L58" i="2"/>
  <c r="L59" i="2"/>
  <c r="C5" i="37"/>
  <c r="F58" i="2"/>
  <c r="F59" i="2"/>
  <c r="C5" i="31" s="1"/>
  <c r="N58" i="2"/>
  <c r="N59" i="2"/>
  <c r="C5" i="39" s="1"/>
  <c r="O58" i="2"/>
  <c r="O59" i="2"/>
  <c r="C5" i="40"/>
  <c r="S37" i="2"/>
  <c r="R37" i="2"/>
  <c r="Q37" i="2"/>
  <c r="P37" i="2"/>
  <c r="O37" i="2"/>
  <c r="N37" i="2"/>
  <c r="M37" i="2"/>
  <c r="L37" i="2"/>
  <c r="K37" i="2"/>
  <c r="J37" i="2"/>
  <c r="I37" i="2"/>
  <c r="H37" i="2"/>
  <c r="G37" i="2"/>
  <c r="F37" i="2"/>
  <c r="E37" i="2"/>
  <c r="C3" i="9"/>
  <c r="S14" i="2"/>
  <c r="R14" i="2"/>
  <c r="Q14" i="2"/>
  <c r="P14" i="2"/>
  <c r="O14" i="2"/>
  <c r="N14" i="2"/>
  <c r="M14" i="2"/>
  <c r="L14" i="2"/>
  <c r="K14" i="2"/>
  <c r="J14" i="2"/>
  <c r="I14" i="2"/>
  <c r="G14" i="2"/>
  <c r="E14" i="2"/>
  <c r="E4" i="2"/>
</calcChain>
</file>

<file path=xl/sharedStrings.xml><?xml version="1.0" encoding="utf-8"?>
<sst xmlns="http://schemas.openxmlformats.org/spreadsheetml/2006/main" count="3883" uniqueCount="490">
  <si>
    <t>Instructions</t>
  </si>
  <si>
    <r>
      <rPr>
        <sz val="11"/>
        <rFont val="Arial"/>
        <family val="2"/>
      </rPr>
      <t xml:space="preserve">Regulations at 42 C.F.R. § 438.207(a) - (c) require Medicaid managed care organizations (MCOs), prepaid inpatient health plans (PIHPs), and prepaid ambulatory health plans (PAHPs)—collectively referred to as “managed care plans”—to submit documentation to the state demonstrating their capacity to serve the expected enrollment of their service areas in accordance with the state's standards for access to care, including the state's network adequacy and availability of services standards under 42 C.F.R. </t>
    </r>
    <r>
      <rPr>
        <sz val="11"/>
        <rFont val="Calibri"/>
        <family val="2"/>
      </rPr>
      <t>§</t>
    </r>
    <r>
      <rPr>
        <sz val="11"/>
        <rFont val="Arial"/>
        <family val="2"/>
      </rPr>
      <t xml:space="preserve"> 438.68 and 42 C.F.R. § 438.206. Managed care plans are required to submit this information to the state no less frequently than:
Scenario 1: At the time the plan enters into a contract with the state;
Scenario 2: On an annual basis;
Scenario 3: At any time there has been a significant change (as defined by the state) in the plan's operations that would affect the adequacy of capacity and services, including (1) changes in the plan's services, benefits, geographic service area, composition of or payments to its provider network, or (2) enrollment of a new population in the plan. 
After the state reviews the documentation submitted by a plan, 42 C.F.R. § 438.207(d) requires the state to submit to the Centers for Medicare &amp; Medicaid Services (CMS) an assurance that the plan complies with</t>
    </r>
    <r>
      <rPr>
        <sz val="11"/>
        <color theme="1"/>
        <rFont val="Arial"/>
        <family val="2"/>
      </rPr>
      <t xml:space="preserve"> the state's network adequacy and availability of services standards under 42 C.F.R. § 438.68 and 42 C.F.R. § 438.206. The submission must include documentation of an analysis that the state conducted to support its assurance of compliance for the plan.</t>
    </r>
  </si>
  <si>
    <t xml:space="preserve">This document provides instructions and a template for states to use when submitting this information to CMS under any of the three scenarios described above. States should complete one (1) form with information for applicable managed care plans and their applicable managed care programs. For example, if the state submits this form under scenario 1 above, the state should submit this form only for the managed care plan that entered into a new contract with the state. The state should not report on any other plans or programs. As another example, if the state submits this form under scenario 2, the state should submit this form for all managed care plans. If the state's analysis methods and results are contained in separate documents, please also submit those documents with this form. </t>
  </si>
  <si>
    <t>Consistent with the Managed Care Program Annual Report (MCPAR) required by 42 C.F.R. § 438.66(e), this report defines a program as having a specified set of benefits, eligibility criteria, and capitation rates that are articulated in a contract between the state and managed care plans.</t>
  </si>
  <si>
    <t xml:space="preserve">MMPs are considered both Medicaid and Medicare managed care plans and are not exempt from 42 CFR 438.207. Therefore, states must submit the tool for integrated plans; however, to reduce duplication, states can complete network adequacy sections of the tool (II.A.1-II.A.5) for Medicaid-only covered services. </t>
  </si>
  <si>
    <t>States do not need to submit the tool for Program of All-Inclusive Care for the Elderly (PACE) programs/plans as states are not required to do so under 42 CFR 438.207.</t>
  </si>
  <si>
    <t xml:space="preserve">Please submit the completed form through an online portal that will be made available. Questions about this form may be directed to </t>
  </si>
  <si>
    <t>ManagedCareTA@mathematica-mpr.com.</t>
  </si>
  <si>
    <t>blank row</t>
  </si>
  <si>
    <t>Organization</t>
  </si>
  <si>
    <r>
      <t xml:space="preserve">This template includes two sections (Section I and Section II). Section I covers descriptive information about the state and all of the managed care programs operating in the state; information for this section is contained in one tab. Section II includes detail on program-level access standards, monitoring methods, and plan-level compliance data. For Section II, states should use </t>
    </r>
    <r>
      <rPr>
        <b/>
        <u/>
        <sz val="11"/>
        <rFont val="Arial"/>
        <family val="2"/>
      </rPr>
      <t>one tab for each program</t>
    </r>
    <r>
      <rPr>
        <sz val="11"/>
        <rFont val="Arial"/>
        <family val="2"/>
      </rPr>
      <t xml:space="preserve"> the state is reporting on and leave unused tabs blank. </t>
    </r>
  </si>
  <si>
    <t>Tab topic:</t>
  </si>
  <si>
    <t>Tab name:</t>
  </si>
  <si>
    <t>Number of tabs available:</t>
  </si>
  <si>
    <r>
      <t>I. State and program</t>
    </r>
    <r>
      <rPr>
        <sz val="11"/>
        <rFont val="Arial"/>
        <family val="2"/>
      </rPr>
      <t>-level</t>
    </r>
    <r>
      <rPr>
        <sz val="11"/>
        <color theme="1"/>
        <rFont val="Arial"/>
        <family val="2"/>
      </rPr>
      <t xml:space="preserve"> information</t>
    </r>
  </si>
  <si>
    <t>I_State&amp;Prog_Info</t>
  </si>
  <si>
    <r>
      <t>II. Program-level standards, monitoring methods, and pl</t>
    </r>
    <r>
      <rPr>
        <sz val="11"/>
        <rFont val="Arial"/>
        <family val="2"/>
      </rPr>
      <t xml:space="preserve">an-level </t>
    </r>
    <r>
      <rPr>
        <sz val="11"/>
        <color theme="1"/>
        <rFont val="Arial"/>
        <family val="2"/>
      </rPr>
      <t>compliance</t>
    </r>
  </si>
  <si>
    <t>II_Prog_X</t>
  </si>
  <si>
    <t>end of table</t>
  </si>
  <si>
    <t>Inputting information</t>
  </si>
  <si>
    <r>
      <t xml:space="preserve">Each tab provides instructions in the “Item Instructions” column. Response </t>
    </r>
    <r>
      <rPr>
        <sz val="11"/>
        <rFont val="Arial"/>
        <family val="2"/>
      </rPr>
      <t>types</t>
    </r>
    <r>
      <rPr>
        <sz val="11"/>
        <color theme="1"/>
        <rFont val="Arial"/>
        <family val="2"/>
      </rPr>
      <t xml:space="preserve"> are provided in the "Data Format" columns. Only input valu</t>
    </r>
    <r>
      <rPr>
        <sz val="11"/>
        <rFont val="Arial"/>
        <family val="2"/>
      </rPr>
      <t>es in BEIGE CELLS. Program names and program summary information (i.e., plan types included in a program, services covered under a program) in Section II autopopulates from Section I to reduce burden on states.</t>
    </r>
  </si>
  <si>
    <t xml:space="preserve">After reporting information on each applicable program in the Section II tabs, leave any unused tabs blank. For example, if the state is reporting on plans in five managed care programs, it should enter information in tabs "II_Prog_1" through "II_Prog_5", and leave the remaining tabs blank. </t>
  </si>
  <si>
    <t>PRA Disclosure Statement According to the Paperwork Reduction Act of 1995, no persons are required to respond to a collection of information unless it displays a valid OMB control number. The valid OMB control number for this information collection is 0938-0920 (Expires: June 30, 2024).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</si>
  <si>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End of worksheet</t>
  </si>
  <si>
    <t>I. State and program information</t>
  </si>
  <si>
    <t>A. State information and reporting scenario</t>
  </si>
  <si>
    <t>States should use this section of the tab to report their contact information, date of report submission, and reporting scenario.</t>
  </si>
  <si>
    <t xml:space="preserve">Input state-level data in this column </t>
  </si>
  <si>
    <t>#</t>
  </si>
  <si>
    <t>Item</t>
  </si>
  <si>
    <t>Item Instructions</t>
  </si>
  <si>
    <t>Data Format</t>
  </si>
  <si>
    <t>I.A.1</t>
  </si>
  <si>
    <t>Contact name</t>
  </si>
  <si>
    <t>Enter the name of the individual(s) filling out this document.</t>
  </si>
  <si>
    <t>Free text</t>
  </si>
  <si>
    <t xml:space="preserve">Valerie Carpenter </t>
  </si>
  <si>
    <t>I.A.2</t>
  </si>
  <si>
    <t>Contact email address</t>
  </si>
  <si>
    <t>Enter the email address(es) of the individual(s) filling out this document.</t>
  </si>
  <si>
    <t>vcarpenter@pa.gov</t>
  </si>
  <si>
    <t>I.A.3</t>
  </si>
  <si>
    <t>State or territory</t>
  </si>
  <si>
    <t>Enter the state or territory represented in this document.</t>
  </si>
  <si>
    <t>Set values (select one)</t>
  </si>
  <si>
    <t>Pennsylvania</t>
  </si>
  <si>
    <t>I.A.4</t>
  </si>
  <si>
    <t>Date of report submission</t>
  </si>
  <si>
    <t>Enter the date on which this document is being submitted to CMS.</t>
  </si>
  <si>
    <t>Date (MM/DD/YYYY)</t>
  </si>
  <si>
    <t>I.A.5</t>
  </si>
  <si>
    <t>Reporting scenario</t>
  </si>
  <si>
    <t>Enter the scenario under which the state is submitting this form to CMS. Under 42 C.F.R. § 438.207(c) - (d), the state must submit an assurance of compliance after reviewing documentation submitted by a plan under the following three scenarios:
- Scenario 1: At the time the plan enters into a contract with the state;
- Scenario 2: On an annual basis;
- Scenario 3: Any time there has been a significant change (as defined by the state) in the plan's operations that would affect its adequacy of capacity and services, including (1) changes in the plan's services, benefits, geographic service area, composition of or payments to its provider network, or (2) enrollment of a new population in the plan.
As described in the instructions tab, states should complete one (1) form with information for applicable managed care plans and programs. For example, if the state submits this form under scenario 1 above, the state should submit this form only for the managed care plan (and the applicable managed care program) that entered into a new contract with the state. The state should not report on any other plans or programs under this scenario. As another example, if the state submits this form under scenario 2, the state should submit this form for all managed care plans and managed care programs.</t>
  </si>
  <si>
    <t xml:space="preserve">Set values (select one) </t>
  </si>
  <si>
    <t>Scenario 2: Annual report</t>
  </si>
  <si>
    <t>I.A.6</t>
  </si>
  <si>
    <t xml:space="preserve">Reporting scenario - other </t>
  </si>
  <si>
    <t>If the state is submitting this form to CMS for any reason other than those specified in I.A.5, explain the reason.</t>
  </si>
  <si>
    <t>End of table</t>
  </si>
  <si>
    <t>B. Program information</t>
  </si>
  <si>
    <t xml:space="preserve">States should use this section of the tab to report information on applicable managed care programs under the scenario selected in I.A.5, including reporting periods and providers covered under the programs. </t>
  </si>
  <si>
    <t>Input program-level data in beige cells in columns for Program 1 through Program 15&gt;&gt;</t>
  </si>
  <si>
    <t>I.B.1</t>
  </si>
  <si>
    <t>Program name</t>
  </si>
  <si>
    <t xml:space="preserve">Enter the name of each managed care program in the state in columns E - S. After entering each managed care program name, leave any unused columns in E - S blank. A program is defined by a specified set of benefits, eligibility criteria, and capitation rates that are articulated in a contract between the state and managed care plans. If more than one program is included in a single contract, enter one program per column, starting with column E. Each program entered into these fields will auto-populate program fields in the remaining tabs of this document. </t>
  </si>
  <si>
    <t>Behavioral Health HealthChoices</t>
  </si>
  <si>
    <t>I.B.2</t>
  </si>
  <si>
    <t>Statutory authority</t>
  </si>
  <si>
    <r>
      <t>Enter the statutory authority(ies) (e.g. Section 1115, 1915(b), etc.) for each managed care program in the state in columns E - S. After entering the authority(ies) for each program, leave any unused columns in E - S blank</t>
    </r>
    <r>
      <rPr>
        <sz val="11"/>
        <color rgb="FFFF0000"/>
        <rFont val="Arial"/>
        <family val="2"/>
      </rPr>
      <t>.</t>
    </r>
  </si>
  <si>
    <t>1915(b)</t>
  </si>
  <si>
    <t>I.B.3</t>
  </si>
  <si>
    <t>Plan type included in program</t>
  </si>
  <si>
    <t>Indicate the managed care plan type (MCO, PIHP, PAHP, or MMP) that contracts with the state in each program.</t>
  </si>
  <si>
    <t>Set values (select one) or use free text for "other" response</t>
  </si>
  <si>
    <t>PIHP</t>
  </si>
  <si>
    <r>
      <t xml:space="preserve">Reporting Period
</t>
    </r>
    <r>
      <rPr>
        <i/>
        <sz val="11"/>
        <rFont val="Arial"/>
        <family val="2"/>
      </rPr>
      <t>For items I.B.4 and I.B.5, indicate the reporting period for the analysis and compliance information entered into this report. CMS expects states to enter a reporting period end date that is no more than one year prior to the submission of this report.
Under scenario 1 (new contract) and 3 (significant change in plan operations), the reporting period may cover less than one year. 
Under scenario 2 (annual report), the reporting period should cover one year.</t>
    </r>
  </si>
  <si>
    <t xml:space="preserve">(none) </t>
  </si>
  <si>
    <t>(header/blank cell)</t>
  </si>
  <si>
    <t>I.B.4</t>
  </si>
  <si>
    <t>Reporting period start date</t>
  </si>
  <si>
    <t xml:space="preserve">For each program, enter the start date of the reporting period for the analysis and compliance information entered into this report. </t>
  </si>
  <si>
    <t>I.B.5</t>
  </si>
  <si>
    <t>Reporting period end date</t>
  </si>
  <si>
    <t>For each program, enter the end date of the reporting period for the analysis and compliance information entered into this report.</t>
  </si>
  <si>
    <r>
      <t xml:space="preserve">Providers
</t>
    </r>
    <r>
      <rPr>
        <i/>
        <sz val="11"/>
        <rFont val="Arial"/>
        <family val="2"/>
      </rPr>
      <t>For items I.B.6.a - k, indicate whether the program covers each 42 C.F.R. § 438.68 provider type specified.</t>
    </r>
    <r>
      <rPr>
        <b/>
        <sz val="11"/>
        <rFont val="Arial"/>
        <family val="2"/>
      </rPr>
      <t xml:space="preserve">
</t>
    </r>
    <r>
      <rPr>
        <i/>
        <sz val="11"/>
        <rFont val="Arial"/>
        <family val="2"/>
      </rPr>
      <t xml:space="preserve">For MMPs, only enter providers of Medicaid-only covered services. Do not enter providers of Medicaid and Medicare or Medicare-only covered services. </t>
    </r>
  </si>
  <si>
    <t>I.B.6.a</t>
  </si>
  <si>
    <t>Adult primary care</t>
  </si>
  <si>
    <t>Indicate whether the program covers adult primary care providers.</t>
  </si>
  <si>
    <t>Not covered</t>
  </si>
  <si>
    <t>I.B.6.b</t>
  </si>
  <si>
    <t>Pediatric primary care</t>
  </si>
  <si>
    <t xml:space="preserve">Indicate whether the program covers pediatric primary care providers. </t>
  </si>
  <si>
    <t>I.B.6.c</t>
  </si>
  <si>
    <t>OB/GYN</t>
  </si>
  <si>
    <t xml:space="preserve">Indicate whether the program covers Ob/Gyn providers. </t>
  </si>
  <si>
    <t>I.B.6.d</t>
  </si>
  <si>
    <t>Adult behavioral health</t>
  </si>
  <si>
    <t xml:space="preserve">Indicate whether the program covers adult behavioral health providers. </t>
  </si>
  <si>
    <t>Covered</t>
  </si>
  <si>
    <t>I.B.6.e</t>
  </si>
  <si>
    <t>Pediatric behavioral health</t>
  </si>
  <si>
    <t xml:space="preserve">Indicate whether the program covers pediatric behavioral health providers. </t>
  </si>
  <si>
    <t>I.B.6.f</t>
  </si>
  <si>
    <t>Adult specialist</t>
  </si>
  <si>
    <t xml:space="preserve">Indicate whether the program covers adult specialist providers. </t>
  </si>
  <si>
    <t>I.B.6.g</t>
  </si>
  <si>
    <t>Pediatric specialist</t>
  </si>
  <si>
    <t xml:space="preserve">Indicate whether the program covers pediatric specialist providers. </t>
  </si>
  <si>
    <t>I.B.6.h</t>
  </si>
  <si>
    <t>Hospital</t>
  </si>
  <si>
    <t xml:space="preserve">Indicate whether the program covers hospital providers. </t>
  </si>
  <si>
    <t>I.B.6.i</t>
  </si>
  <si>
    <t>Pharmacy</t>
  </si>
  <si>
    <t xml:space="preserve">Indicate whether the program covers pharmacy providers. </t>
  </si>
  <si>
    <t>I.B.6.j</t>
  </si>
  <si>
    <t>Pediatric dental</t>
  </si>
  <si>
    <t xml:space="preserve">Indicate whether the program covers pediatric dental providers. </t>
  </si>
  <si>
    <t>I.B.6.k</t>
  </si>
  <si>
    <t>LTSS</t>
  </si>
  <si>
    <t xml:space="preserve">Indicate whether the program covers long-term services and supports (LTSS) providers.  </t>
  </si>
  <si>
    <t>I.B.6.l</t>
  </si>
  <si>
    <t>Other (optional field for the state)</t>
  </si>
  <si>
    <t>Indicate (1) any notes for items I.B.6.a - k and/or (2) other provider types relevant to the state's network adequacy standards (42 C.F.R. § 438.68) or availability standards (42 C.F.R. § 438.206) covered under the program not listed in items I.B.6.a - k.</t>
  </si>
  <si>
    <t>Free text (optional field for the state)</t>
  </si>
  <si>
    <t>C. Separate analysis and results documents</t>
  </si>
  <si>
    <t xml:space="preserve">States should use this section of the tab to report on separate documents submitted with this form that contain the state's analysis and results information requested in tabs "II_Prog_X". </t>
  </si>
  <si>
    <r>
      <rPr>
        <sz val="11"/>
        <rFont val="Arial"/>
        <family val="2"/>
      </rPr>
      <t>For item I.C.1, indicate for each program in columns E-S whether the state's analysis methods and results regarding plan compliance with the state's 42 C.F.R. § 438.68 and 42 C.F.R. § 438.206 standards are contained in a separate document(s). Before indicating “yes”, ensure that the document(s) contains the information requested in tabs "II_Prog_X". 
If the state reports "yes" in I.C.1 , indicate in items I.C.2 - I.C.4 the name and date of the document(s) as well as the page/section numbers for where the program is addressed in the document(s)</t>
    </r>
    <r>
      <rPr>
        <b/>
        <sz val="11"/>
        <rFont val="Arial"/>
        <family val="2"/>
      </rPr>
      <t xml:space="preserve">. </t>
    </r>
    <r>
      <rPr>
        <sz val="11"/>
        <rFont val="Arial"/>
        <family val="2"/>
      </rPr>
      <t>Submit the document(s) with this form.</t>
    </r>
    <r>
      <rPr>
        <b/>
        <sz val="11"/>
        <rFont val="Arial"/>
        <family val="2"/>
      </rPr>
      <t xml:space="preserve">
</t>
    </r>
    <r>
      <rPr>
        <sz val="11"/>
        <rFont val="Arial"/>
        <family val="2"/>
      </rPr>
      <t xml:space="preserve">For any program for which the state reports "no" in I.C.1 (meaning that the state does not report analysis methods and results in a separate document[s]), the state must enter data in Sections B and C in tabs "II_Prog_X". </t>
    </r>
  </si>
  <si>
    <t>I.C.1</t>
  </si>
  <si>
    <t>Analysis and results in separate documents</t>
  </si>
  <si>
    <t xml:space="preserve">For each program in columns E-S, indicate whether the state's analysis methods and results regarding plan compliance with the state's 42 C.F.R. § 438.68 and 42 C.F.R. § 438.206 standards are contained in a separate document(s). If yes, submit the document(s) with this form. </t>
  </si>
  <si>
    <t>Yes, analysis methods and results are contained in a separate document(s)</t>
  </si>
  <si>
    <t>I.C.2</t>
  </si>
  <si>
    <t>Name of analysis and results documents</t>
  </si>
  <si>
    <t>If the state indicated that analysis methods and results are contained in a separate document(s) for any program in columns E-S, indicate the name of the document(s). If analysis methods and results are not contained in a separate document(s), write "N/A."</t>
  </si>
  <si>
    <t>I.C.3</t>
  </si>
  <si>
    <t>Date of analysis and results documents</t>
  </si>
  <si>
    <t>If the state indicated that analysis methods and results are contained in a separate document(s) for any program in columns E-S, indicate the date of the document(s). If analysis methods and results are not contained in a separate document(s), write "N/A."</t>
  </si>
  <si>
    <t>requests for 2022 based on 2021 data</t>
  </si>
  <si>
    <t>I.C.4</t>
  </si>
  <si>
    <t>Page/section references in analysis and results documents</t>
  </si>
  <si>
    <t>If the state indicated that analysis methods and results are contained in a separate document(s) for any program in columns E-S, indicate the page/section numbers for where the program is addressed in the document(s). If analysis methods and results are not contained in a separate document(s), write "N/A."</t>
  </si>
  <si>
    <t>entire document</t>
  </si>
  <si>
    <t xml:space="preserve">The formulas below are used to populate the service menu on each program tab: </t>
  </si>
  <si>
    <t>ID selected services:</t>
  </si>
  <si>
    <t>I.B.3.a</t>
  </si>
  <si>
    <t>I.B.3.b</t>
  </si>
  <si>
    <t>I.B.3.c</t>
  </si>
  <si>
    <t>I.B.3.d</t>
  </si>
  <si>
    <t>I.B.3.e</t>
  </si>
  <si>
    <t>I.B.3.f</t>
  </si>
  <si>
    <t>I.B.3.g</t>
  </si>
  <si>
    <t>I.B.3.h</t>
  </si>
  <si>
    <t>I.B.3.i</t>
  </si>
  <si>
    <t>I.B.3.j</t>
  </si>
  <si>
    <t>I.B.3.k</t>
  </si>
  <si>
    <t>I.B.3.l</t>
  </si>
  <si>
    <t xml:space="preserve">Join: </t>
  </si>
  <si>
    <t>Remove commas:</t>
  </si>
  <si>
    <t>II. Program-level standards, monitoring methods, and plan compliance</t>
  </si>
  <si>
    <t>Values in the box below auto-populate from the "I_State&amp;Prog_Info" tab.</t>
  </si>
  <si>
    <t xml:space="preserve">Program summary </t>
  </si>
  <si>
    <t>Plan type included in program contracts</t>
  </si>
  <si>
    <t>Provider types covered in program contracts</t>
  </si>
  <si>
    <t>Analysis and results in separate document</t>
  </si>
  <si>
    <t>Name of analysis and results document</t>
  </si>
  <si>
    <t>Date of analysis and results document</t>
  </si>
  <si>
    <r>
      <rPr>
        <b/>
        <sz val="11"/>
        <rFont val="Arial"/>
        <family val="2"/>
      </rPr>
      <t xml:space="preserve">Context: </t>
    </r>
    <r>
      <rPr>
        <sz val="11"/>
        <rFont val="Arial"/>
        <family val="2"/>
      </rPr>
      <t xml:space="preserve">Regulations at 42 C.F.R. § 438.207(d) require states that contract with MCOs, PIHPs, and PAHPs to submit to CMS an assurance of compliance that each plan meets the state's network adequacy and availability of services standards under 42 C.F.R. § 438.68 and 42 C.F.R. § 438.206. The submission must include documentation of an analysis that the state conducted to support its assurance of compliance for each plan. The state must submit this information to CMS after receipt of documentation from a managed care plan as specified in 42 C.F.R. § 438.207(c) and described in the instructions tab. The fields below provide a template for states to submit this information for the program listed at the top of the tab. </t>
    </r>
  </si>
  <si>
    <t>A. Access and network adequacy standards required for plans participating in the program</t>
  </si>
  <si>
    <t xml:space="preserve">States should use this section of the tab to report each standard included in managed care program contracts; report each unique standard in columns E - CZ. 
</t>
  </si>
  <si>
    <t>Input program-level data in columns for Standard 1 through Standard 100&gt;&gt;</t>
  </si>
  <si>
    <t>Standard 1</t>
  </si>
  <si>
    <t>Standard 2</t>
  </si>
  <si>
    <t>Standard 3</t>
  </si>
  <si>
    <t>Standard 4</t>
  </si>
  <si>
    <t>Standard 5</t>
  </si>
  <si>
    <t>Standard 6</t>
  </si>
  <si>
    <t>Standard 7</t>
  </si>
  <si>
    <t>Standard 8</t>
  </si>
  <si>
    <t>Standard 9</t>
  </si>
  <si>
    <t>Standard 10</t>
  </si>
  <si>
    <t>Standard 11</t>
  </si>
  <si>
    <t>Standard 12</t>
  </si>
  <si>
    <t>Standard 13</t>
  </si>
  <si>
    <t>Standard 14</t>
  </si>
  <si>
    <t>Standard 15</t>
  </si>
  <si>
    <t>Standard 16</t>
  </si>
  <si>
    <t>Standard 17</t>
  </si>
  <si>
    <t>Standard 18</t>
  </si>
  <si>
    <t>Standard 19</t>
  </si>
  <si>
    <t>Standard 20</t>
  </si>
  <si>
    <t>Standard 21</t>
  </si>
  <si>
    <t>Standard 22</t>
  </si>
  <si>
    <t>Standard 23</t>
  </si>
  <si>
    <t>Standard 24</t>
  </si>
  <si>
    <t>Standard 25</t>
  </si>
  <si>
    <t>Standard 26</t>
  </si>
  <si>
    <t>Standard 27</t>
  </si>
  <si>
    <t>Standard 28</t>
  </si>
  <si>
    <t>Standard 29</t>
  </si>
  <si>
    <t>Standard 30</t>
  </si>
  <si>
    <t>Standard 31</t>
  </si>
  <si>
    <t>Standard 32</t>
  </si>
  <si>
    <t>Standard 33</t>
  </si>
  <si>
    <t>Standard 34</t>
  </si>
  <si>
    <t>Standard 35</t>
  </si>
  <si>
    <t>Standard 36</t>
  </si>
  <si>
    <t>Standard 37</t>
  </si>
  <si>
    <t>Standard 38</t>
  </si>
  <si>
    <t>Standard 39</t>
  </si>
  <si>
    <t>Standard 40</t>
  </si>
  <si>
    <t>Standard 41</t>
  </si>
  <si>
    <t>Standard 42</t>
  </si>
  <si>
    <t>Standard 43</t>
  </si>
  <si>
    <t>Standard 44</t>
  </si>
  <si>
    <t>Standard 45</t>
  </si>
  <si>
    <t>Standard 46</t>
  </si>
  <si>
    <t>Standard 47</t>
  </si>
  <si>
    <t>Standard 48</t>
  </si>
  <si>
    <t>Standard 49</t>
  </si>
  <si>
    <t>Standard 50</t>
  </si>
  <si>
    <t>Standard 51</t>
  </si>
  <si>
    <t>Standard 52</t>
  </si>
  <si>
    <t>Standard 53</t>
  </si>
  <si>
    <t>Standard 54</t>
  </si>
  <si>
    <t>Standard 55</t>
  </si>
  <si>
    <t>Standard 56</t>
  </si>
  <si>
    <t>Standard 57</t>
  </si>
  <si>
    <t>Standard 58</t>
  </si>
  <si>
    <t>Standard 59</t>
  </si>
  <si>
    <t>Standard 60</t>
  </si>
  <si>
    <t>Standard 61</t>
  </si>
  <si>
    <t>Standard 62</t>
  </si>
  <si>
    <t>Standard 63</t>
  </si>
  <si>
    <t>Standard 64</t>
  </si>
  <si>
    <t>Standard 65</t>
  </si>
  <si>
    <t>Standard 66</t>
  </si>
  <si>
    <t>Standard 67</t>
  </si>
  <si>
    <t>Standard 68</t>
  </si>
  <si>
    <t>Standard 69</t>
  </si>
  <si>
    <t>Standard 70</t>
  </si>
  <si>
    <t>Standard 71</t>
  </si>
  <si>
    <t>Standard 72</t>
  </si>
  <si>
    <t>Standard 73</t>
  </si>
  <si>
    <t>Standard 74</t>
  </si>
  <si>
    <t>Standard 75</t>
  </si>
  <si>
    <t>Standard 76</t>
  </si>
  <si>
    <t>Standard 77</t>
  </si>
  <si>
    <t>Standard 78</t>
  </si>
  <si>
    <t>Standard 79</t>
  </si>
  <si>
    <t>Standard 80</t>
  </si>
  <si>
    <t>Standard 81</t>
  </si>
  <si>
    <t>Standard 82</t>
  </si>
  <si>
    <t>Standard 83</t>
  </si>
  <si>
    <t>Standard 84</t>
  </si>
  <si>
    <t>Standard 85</t>
  </si>
  <si>
    <t>Standard 86</t>
  </si>
  <si>
    <t>Standard 87</t>
  </si>
  <si>
    <t>Standard 88</t>
  </si>
  <si>
    <t>Standard 89</t>
  </si>
  <si>
    <t>Standard 90</t>
  </si>
  <si>
    <t>Standard 91</t>
  </si>
  <si>
    <t>Standard 92</t>
  </si>
  <si>
    <t>Standard 93</t>
  </si>
  <si>
    <t>Standard 94</t>
  </si>
  <si>
    <t>Standard 95</t>
  </si>
  <si>
    <t>Standard 96</t>
  </si>
  <si>
    <t>Standard 97</t>
  </si>
  <si>
    <t>Standard 98</t>
  </si>
  <si>
    <t>Standard 99</t>
  </si>
  <si>
    <t>Standard 100</t>
  </si>
  <si>
    <t>II.A.1</t>
  </si>
  <si>
    <t>Standard type</t>
  </si>
  <si>
    <t>Enter the standard type for each standard used in the program.</t>
  </si>
  <si>
    <t>Maximum time to travel</t>
  </si>
  <si>
    <t>II.A.2</t>
  </si>
  <si>
    <t>Standard description</t>
  </si>
  <si>
    <t>Describe the standard (for example, 60 miles maximum distance to travel to an appointment).</t>
  </si>
  <si>
    <t>II.A.3</t>
  </si>
  <si>
    <t>Provider type covered by standard</t>
  </si>
  <si>
    <t>Enter the provider type that the standard applies to.</t>
  </si>
  <si>
    <t>II.A.4</t>
  </si>
  <si>
    <t>Population covered by standard</t>
  </si>
  <si>
    <t xml:space="preserve">Enter the population that the standard applies to. </t>
  </si>
  <si>
    <t>Adult and pediatric</t>
  </si>
  <si>
    <t xml:space="preserve">Adult </t>
  </si>
  <si>
    <t>Pediatric</t>
  </si>
  <si>
    <t>II.A.5</t>
  </si>
  <si>
    <t>Applicable region(s)</t>
  </si>
  <si>
    <t>Enter the region that the standard applies to.</t>
  </si>
  <si>
    <t>Rural</t>
  </si>
  <si>
    <t>Urban</t>
  </si>
  <si>
    <t>B. Analyses that the state uses to monitor compliance with access and network adequacy standards reported in Section A</t>
  </si>
  <si>
    <t xml:space="preserve">States should use this section of the tab to report on the analyses that the state uses to assess plan compliance with the state's 42 C.F.R. § 438.68 and 42 C.F.R. § 438.206 standards; report on each analysis in columns E - L. </t>
  </si>
  <si>
    <t>Input program-level data in these column unless specified in the item instructions &gt;&gt;</t>
  </si>
  <si>
    <t>Geomapping</t>
  </si>
  <si>
    <t>Plan Provider Directory Review</t>
  </si>
  <si>
    <t>Secret Shopper: Network Participation</t>
  </si>
  <si>
    <t>Secret Shopper: Appointment Availability</t>
  </si>
  <si>
    <t>EVV Data Analysis</t>
  </si>
  <si>
    <t>Review of Grievances Related to Access</t>
  </si>
  <si>
    <t>Encounter Data Analysis</t>
  </si>
  <si>
    <t>Other (Specify)</t>
  </si>
  <si>
    <t>II.B.1</t>
  </si>
  <si>
    <t xml:space="preserve">Frequency of analysis </t>
  </si>
  <si>
    <t>Indicate how frequently the state analyzes plan compliance with 42 C.F.R. § 438.68 and/or 42 C.F.R. § 438.206 for the program being reported on in this tab using the methods listed in columns E-L. If the state does not use the method, select "Not used for any plans".</t>
  </si>
  <si>
    <t>annual</t>
  </si>
  <si>
    <t>Not used for any plans</t>
  </si>
  <si>
    <t>II.B.2</t>
  </si>
  <si>
    <t>Analysis methods</t>
  </si>
  <si>
    <t>For each analysis method in columns E-L, indicate whether the state uses the method to analyze plan compliance with 42 C.F.R. § 438.68 and/or 42 C.F.R. § 438.206 for all, some, or none of the plans in the program being reported on in this tab. If the state uses other methods, please explain them in column L. If the state enters 'Used for some but not all plans' for any method, report the plans for which it uses the method in II.B.3.</t>
  </si>
  <si>
    <t>Used for all plans</t>
  </si>
  <si>
    <t>II.B.3</t>
  </si>
  <si>
    <t xml:space="preserve">Plan-specific analysis </t>
  </si>
  <si>
    <t>If the state indicated in item II.B.2 that it uses an analysis method for some but not all plans in the program, identify the subset of plans for which the method is used. Write the name of the plan(s) under the column corresponding with the type of analysis. If the state indicated in item II.B.2 that it uses the method on all or none of the plans in the program, write "N/A."</t>
  </si>
  <si>
    <t>N/A</t>
  </si>
  <si>
    <t>C. Plan-level compliance data</t>
  </si>
  <si>
    <t xml:space="preserve">States should use this section of the tab to report on plan compliance with the state's 42 C.F.R. § 438.68 and 42 C.F.R. § 438.206 standards; report on each plan in columns E - AR. </t>
  </si>
  <si>
    <t>Input plan-level data in columns for Plan 1 through Plan 40 &gt;&gt;</t>
  </si>
  <si>
    <t>II.C.1.a</t>
  </si>
  <si>
    <t>Plan name</t>
  </si>
  <si>
    <t>In columns E - AR, enter the names of the plans that contract with the state for the managed care program identified above.</t>
  </si>
  <si>
    <t>PerformCare</t>
  </si>
  <si>
    <t>Beacon Health Options of Pennsylvania (BHO)</t>
  </si>
  <si>
    <t>Community Behavioral Health (CBH)</t>
  </si>
  <si>
    <t>Community Care Behavioral Health Organization (CCBH)</t>
  </si>
  <si>
    <t>Magellan Behavioral Health (MBH)</t>
  </si>
  <si>
    <t>II.C.2.a</t>
  </si>
  <si>
    <t>Assurance of plan compliance with 42 C.F.R. § 438.68</t>
  </si>
  <si>
    <t>Indicate whether the state assures that the plan complies with the state's network adequacy standards under 42 C.F.R. § 438.68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438.68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438.68 standards in at least one of those analyses, enter 'no, the plan does not comply based on all analyses.'</t>
  </si>
  <si>
    <t>Yes, the plan complies based on all analyses</t>
  </si>
  <si>
    <t>II.C.2.b</t>
  </si>
  <si>
    <t>Description of results: 42 C.F.R. § 438.68</t>
  </si>
  <si>
    <t xml:space="preserve">Describe the results of each of the analyses (including dates of the analyses) that support the assurance above of the plan's compliance with the state's 42 C.F.R. § 438.68 standards. In the description of results, please address the standards that apply to the plan and each of the analyses that the state used to assess plan compliance with those standards. </t>
  </si>
  <si>
    <t xml:space="preserve">In the last quarter of 2021, the Geo access mapping of providers in the network were reviewed.  The PerformCare contract consists of seven counties that are rural and urban.  Each county was reviewed based on their classification for travel times to providers. Each state plan service was reviewed and analyzed for access.  For those state plan services that there was not a choice of 2 providers in network in travel standard the utilization and complaints were reviewed.  Efforts to bring in new providers into the network were also reviewed.  </t>
  </si>
  <si>
    <t xml:space="preserve">In the last quarter of 2021, the Geo access mapping of providers in the network were reviewed.  The BHO contract consists of eleven counties that are rural and urban.  Each county was reviewed based on their classification for travel times to providers. Each state plan service was reviewed and analyzed for access.  For those state plan services that there was not a choice of 2 providers in network in travel standard the utilization and complaints were reviewed.  Efforts to bring in new providers into the network were also reviewed.  </t>
  </si>
  <si>
    <t xml:space="preserve">In the last quarter of  2021, the Geo access mapping of providers in the network were reviewed.  The CBH contract consists of one county that is  urban.  Each county was reviewed based on their classification for travel times to providers. Each state plan service was reviewed and analyzed for access.  For those state plan services that there was not a choice of 2 providers in network in travel standard the utilization and complaints were reviewed.  Efforts to bring in new providers into the network were also reviewed.  </t>
  </si>
  <si>
    <t xml:space="preserve">In the last quarter of  2021, the Geo access mapping of providers in the network were reviewed.  The CCBH  contract consists of 43 counties that are rural and urban.  Each county was reviewed based on their classification for travel times to providers. Each state plan service was reviewed and analyzed for access.  For those state plan services that there was not a choice of 2 providers in network in travel standard the utilization and complaints were reviewed.  Efforts to bring in new providers into the network were also reviewed.  </t>
  </si>
  <si>
    <t xml:space="preserve">In the last quarter of 2021, the Geo access mapping of providers in the network were reviewed.  The MBH contract consists of five counties that are rural and urban.  Each county was reviewed based on their classification for travel times to providers. Each state plan service was reviewed and analyzed for access.  For those state plan services that there was not a choice of 2 providers in network in travel standard the utilization and complaints were reviewed.  Efforts to bring in new providers into the network were also reviewed.  </t>
  </si>
  <si>
    <t>II.C.2.c</t>
  </si>
  <si>
    <t>Plan deficiencies: 42 C.F.R. § 438.68 (Part 1)</t>
  </si>
  <si>
    <t>If the state cannot assure plan compliance with the state's 42 C.F.R. § 438.68 standards based on at least one analysis conducted within the reporting period in I.B.4 and I.B.5, describe plan deficiencies identified during the reporting period and indicate which analyses uncovered the deficiencies. If the state selected "Yes, the plan complies based on all analyses" in II.C.2.a, write "N/A."</t>
  </si>
  <si>
    <t xml:space="preserve">N/A </t>
  </si>
  <si>
    <t>II.C.2.d</t>
  </si>
  <si>
    <t>Plan deficiencies: 42 C.F.R. § 438.68 (Part 2)</t>
  </si>
  <si>
    <t>If the state cannot assure plan compliance with the state's 42 C.F.R. § 438.68 standards based on at least one analysis conducted within the reporting period in I.B.4 and I.B.5, describe what the plan will do to achieve compliance and how the state will monitor the plan's progress. 
If the state selected "Yes, the plan complies based on all analyses" in II.C.2.a, write "N/A."</t>
  </si>
  <si>
    <t>II.C.2.e</t>
  </si>
  <si>
    <t>Reassessment for plan deficiencies: 42 C.F.R. § 438.68</t>
  </si>
  <si>
    <t xml:space="preserve">If the state identified any plan deficiencies in II.C.2.c, indicate when the state will reassess the plan's network to determine whether the plan has remediated those deficiencies. </t>
  </si>
  <si>
    <t>II.C.2.f</t>
  </si>
  <si>
    <t>Exceptions granted under 42 C.F.R. § 438.68(d)</t>
  </si>
  <si>
    <t>Describe any network adequacy standard exceptions that the state has granted to the plan under 42 C.F.R. § 438.68(d). If there are no exceptions, write "None."</t>
  </si>
  <si>
    <t>Exception request was reviewed and approved for the following Levels of Care: Hospital-based D&amp;A Detoxification (adult and child/adolescent), Hospital-based D&amp;A Rehabilitation (adult and child/adolescent), Mental Health Partial Hospitalization (adult and child/adolescent), Residential Treatment Facility (child/adolescent) and Methadone Maintenance (adult)</t>
  </si>
  <si>
    <t>Exception request was reviewed and approved for the following Levels of Care for certain counties: Hospital-based D&amp;A Detoxification (adult and child/adolescent), Hospital-based D&amp;A Rehabilitation (adult and child/adolescent), Mental Health Partial Hospitalization (adult and child/adolescent), Residential Treatment Facility (child/adolescent), Peer Support Services (young adult) and Methadone Maintenance (adult)</t>
  </si>
  <si>
    <t>CBH did not submit an exception requests because they did not have any exceptions to the network adequacy standards.</t>
  </si>
  <si>
    <t>Exception request was reviewed and approved for the following Levels of Care for certian counties/quadrants in counties: Inpatient Psychiatric Hospital (child/adolescent), Hospital-based D&amp;A Detoxification (adult and child/adolescent), Hospital-based D&amp;A Rehabilitation (adult and child/adolescent), Mental Health Partial Hospitalization (adult and child/adolescent), Residential Treatment Facility (child/adolescent), Clozaril Support and Methadone Maintenance (adult)</t>
  </si>
  <si>
    <t>Exception request was reviewed and approved for the following Levels of Care for certain counties: Hospital-based D&amp;A Detoxification (adult and child/adolescent), Hospital-based D&amp;A Rehabilitation (adult and child/adolescent), Mental Health Partial Hospitalization (adult and child/adolescent), Residential Treatment Facility (child/adolescent) and Methadone Maintenance (adult)</t>
  </si>
  <si>
    <t>II.C.2.g</t>
  </si>
  <si>
    <t>Justification for exceptions granted under 42 C.F.R. § 438.68(d)</t>
  </si>
  <si>
    <t xml:space="preserve">If the state identified any network adequacy standard exceptions granted to the plan under 42 C.F.R. § 438.68(d) in II.C.2.f, describe the state's justification for granting the exception(s). If the state has not granted any exceptions, write "N/A." </t>
  </si>
  <si>
    <t>II.C.3.a</t>
  </si>
  <si>
    <t>Assurance of compliance with 42 C.F.R. § 438.206</t>
  </si>
  <si>
    <t>Indicate whether the state assures that the plan complies with the state's availability of services standards under 42 C.F.R. § 438.206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438.206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438.206 standards in at least one of those analyses, enter 'no, the plan does not comply based on all analyses.'</t>
  </si>
  <si>
    <t>II.C.3.b</t>
  </si>
  <si>
    <t>Description of results: 42 C.F.R. § 438.206</t>
  </si>
  <si>
    <t>Describe the results of each of the analyses (including dates of the analyses) that support the assurance above of the plan's compliance with the state's 42 C.F.R. § 438.206 standards. In the description of results, please address the standards that apply to the plan and each of the analyses that the state used to assess plan compliance with those standards.</t>
  </si>
  <si>
    <t xml:space="preserve">During the last quarter of 2021, the Geo access mapping of providers in the network were reviewed.  The PerformCare contract consists of seven counties that are rural and urban.  Each county was reviewed based on their classification for travel times to providers. Each state plan service was reviewed and analyzed for access.  For those state plan services that there was not a choice of 2 providers in network in travel standard the utilization and complaints were reviewed.  Efforts to bring in new providers into the network were also reviewed.  </t>
  </si>
  <si>
    <t xml:space="preserve">During the last quarter of 2021, the Geo access mapping of providers in the network were reviewed.  The BHO contract consists of eleven counties that are rural and urban.  Each county was reviewed based on their classification for travel times to providers. Each state plan service was reviewed and analyzed for access.  For those state plan services that there was not a choice of 2 providers in network in travel standard the utilization and complaints were reviewed.  Efforts to bring in new providers into the network were also reviewed.  </t>
  </si>
  <si>
    <t xml:space="preserve">During the last quarter of 2021, the Geo access mapping of providers in the network were reviewed.  The CBH contract consists of one county that is  urban.  Each county was reviewed based on their classification for travel times to providers. Each state plan service was reviewed and analyzed for access.  For those state plan services that there was not a choice of 2 providers in network in travel standard the utilization and complaints were reviewed.  Efforts to bring in new providers into the network were also reviewed.  </t>
  </si>
  <si>
    <t xml:space="preserve">During the last quarter of 2021, the Geo access mapping of providers in the network were reviewed.  The CCBH contract consists of 43 counties that are rural and urban.  Each county was reviewed based on their classification for travel times to providers. Each state plan service was reviewed and analyzed for access.  For those state plan services that there was not a choice of 2 providers in network in travel standard the utilization and complaints were reviewed.  Efforts to bring in new providers into the network were also reviewed.  </t>
  </si>
  <si>
    <t xml:space="preserve">During the last quarter of 2021, the Geo access mapping of providers in the network were reviewed.  The MBH contract consists of 5 counties that are rural and urban.  Each county was reviewed based on their classification for travel times to providers. Each state plan service was reviewed and analyzed for access.  For those state plan services that there was not a choice of 2 providers in network in travel standard the utilization and complaints were reviewed.  Efforts to bring in new providers into the network were also reviewed.  </t>
  </si>
  <si>
    <t>II.C.3.c</t>
  </si>
  <si>
    <t>Plan deficiencies: 42 C.F.R. § 438.206 (Part 1)</t>
  </si>
  <si>
    <t>If the state cannot assure plan compliance with the state's 42 C.F.R. § 438.206 standards based on at least one analysis conducted within the reporting period indicated in I.B.4 and I.B.5, describe plan deficiencies identified during the reporting period and indicate which analyses uncovered the deficiencies. 
If the state selected "Yes, the plan complies based on all analyses" in II.C.3.a, write "N/A."</t>
  </si>
  <si>
    <t>II.C.3.d</t>
  </si>
  <si>
    <t>Plan deficiencies: 42 C.F.R. § 438.206 (Part 2)</t>
  </si>
  <si>
    <t>If the state cannot assure plan compliance with the state's 42 C.F.R. § 438.206 standards based on at least one analysis conducted within the reporting period indicated in I.B.4 and I.B.5, describe what the plan will do to achieve compliance and how the state will monitor the plan's progress.
If the state selected "Yes, the plan complies based on all analyses" in II.C.3.a, write "N/A."</t>
  </si>
  <si>
    <t>II.C.3.e</t>
  </si>
  <si>
    <t>Reassessment for plan deficiencies: 42 C.F.R. § 438.206</t>
  </si>
  <si>
    <t xml:space="preserve">If the state identified any plan deficiencies in II.C.3.c, indicate when the state will reassess the plan's availability of services to determine whether the plan has remediated those deficiencies. </t>
  </si>
  <si>
    <t>Drop down values</t>
  </si>
  <si>
    <t xml:space="preserve">State </t>
  </si>
  <si>
    <t>Services</t>
  </si>
  <si>
    <t>Separate analysis document</t>
  </si>
  <si>
    <t>Separate results document</t>
  </si>
  <si>
    <t>Provider type</t>
  </si>
  <si>
    <t xml:space="preserve">Applicable region(s) </t>
  </si>
  <si>
    <t>Population</t>
  </si>
  <si>
    <t>Monitoring methods</t>
  </si>
  <si>
    <t>Frequency</t>
  </si>
  <si>
    <t xml:space="preserve">Assurance of plan compliance </t>
  </si>
  <si>
    <t>Plan type</t>
  </si>
  <si>
    <t>Alabama</t>
  </si>
  <si>
    <t>Scenario 1: New contract</t>
  </si>
  <si>
    <t>Yes, compliance results are contained in a separate document</t>
  </si>
  <si>
    <t>Statewide</t>
  </si>
  <si>
    <t>Weekly</t>
  </si>
  <si>
    <t>MCO</t>
  </si>
  <si>
    <t>Alaska</t>
  </si>
  <si>
    <t>No, analysis methods and results are not contained in a separate document(s)</t>
  </si>
  <si>
    <t>No, compliance results are not contained in a separate document</t>
  </si>
  <si>
    <t>Maximum distance to travel</t>
  </si>
  <si>
    <t>Plan Provider Roster Review</t>
  </si>
  <si>
    <t>Bi-weekly</t>
  </si>
  <si>
    <t>Used for some but not all plans</t>
  </si>
  <si>
    <t xml:space="preserve">No, the plan does not comply based on all analyses </t>
  </si>
  <si>
    <t>Arizona</t>
  </si>
  <si>
    <t>Scenario 3: Significant change - services</t>
  </si>
  <si>
    <t>Maximum time or distance</t>
  </si>
  <si>
    <t>Suburban</t>
  </si>
  <si>
    <t>Secret Shopper Calls: Network Participation</t>
  </si>
  <si>
    <t>Monthly</t>
  </si>
  <si>
    <t>PAHP</t>
  </si>
  <si>
    <t>Arkansas</t>
  </si>
  <si>
    <t>Scenario 3: Significant change - benefits</t>
  </si>
  <si>
    <t>Ease of getting an appointment timely</t>
  </si>
  <si>
    <t>MLTSS</t>
  </si>
  <si>
    <t>Secret Shopper Calls: Appointment Availability</t>
  </si>
  <si>
    <t>Bi-monthly</t>
  </si>
  <si>
    <t>MMP</t>
  </si>
  <si>
    <t>California</t>
  </si>
  <si>
    <t>Scenario 3: Significant change - geographic service area</t>
  </si>
  <si>
    <t>Appointment wait time</t>
  </si>
  <si>
    <t>Frontier</t>
  </si>
  <si>
    <t>Other (free text, specify)</t>
  </si>
  <si>
    <t>Quarterly</t>
  </si>
  <si>
    <t>Colorado</t>
  </si>
  <si>
    <t>Scenario 3: Significant change - composition of provider network</t>
  </si>
  <si>
    <t>Hours of operation</t>
  </si>
  <si>
    <t>Large metro</t>
  </si>
  <si>
    <t>Semi-annually</t>
  </si>
  <si>
    <t>Connecticut</t>
  </si>
  <si>
    <t>Scenario 3: Significant change - payments to provider network</t>
  </si>
  <si>
    <t>Provider to enrollee ratios</t>
  </si>
  <si>
    <t>Metro</t>
  </si>
  <si>
    <t>Dist. of Col.</t>
  </si>
  <si>
    <t>Scenario 3: Significant change - enrollment of new population</t>
  </si>
  <si>
    <t>Minimum # of network providers</t>
  </si>
  <si>
    <t>Micro</t>
  </si>
  <si>
    <t>Florida</t>
  </si>
  <si>
    <t>Service fulfillment</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</si>
  <si>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</si>
  <si>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</si>
  <si>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</si>
  <si>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</si>
  <si>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</si>
  <si>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</si>
  <si>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</si>
  <si>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</si>
  <si>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</si>
  <si>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</si>
  <si>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</si>
  <si>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</si>
  <si>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</si>
  <si>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</si>
  <si>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</si>
  <si>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</si>
  <si>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</si>
  <si>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</si>
  <si>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</si>
  <si>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</si>
  <si>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</si>
  <si>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</si>
  <si>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</si>
  <si>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</si>
  <si>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</si>
  <si>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</si>
  <si>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</si>
  <si>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</si>
  <si>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Puerto Rico</t>
  </si>
  <si>
    <t>Rhode Island</t>
  </si>
  <si>
    <t>South Carolina</t>
  </si>
  <si>
    <t>South Dakota</t>
  </si>
  <si>
    <t>Tennessee</t>
  </si>
  <si>
    <t>Texas</t>
  </si>
  <si>
    <t>Utah</t>
  </si>
  <si>
    <t>Vermont</t>
  </si>
  <si>
    <t>Virginia</t>
  </si>
  <si>
    <t>Washington</t>
  </si>
  <si>
    <t>West Virginia</t>
  </si>
  <si>
    <t>Wisconsin</t>
  </si>
  <si>
    <t>Wyoming</t>
  </si>
  <si>
    <t xml:space="preserve">All prescribed medications are provided by the physical health managed care organizations, with the exception of methadone when used in the treatment of substance use disorders. </t>
  </si>
  <si>
    <t>For inpatient and residential services at least one of two providers must be within 30 minutes travel time in urban areas and 60 minutes travel time in rural areas. T</t>
  </si>
  <si>
    <t xml:space="preserve">For inpatient and residential services at least one of two providers must be within 30 minutes travel time in urban areas and 60 minutes travel time in rural areas. </t>
  </si>
  <si>
    <t xml:space="preserve">Members must have a choice of at least 2 Providers for all state plan services except Crisis Intervention services.  A minimum of one (1) provider must be available for Crisis Intervention services (telephone and mobile).  For ambulatory services to which the Members travels, the Providers must be within 30 minutes travel time in urban areas. </t>
  </si>
  <si>
    <t xml:space="preserve">Members must have a choice of at least 2 Providers for all state plan services except Crisis Intervention services.  A minimum of one (1) provider must be available for Crisis Intervention services (telephone and mobile).  For ambulatory services to which the Members travels, the Providers must be within 60 minutes travel time in Rural areas.  </t>
  </si>
  <si>
    <t>Grievances are reviewed on and ongoing basis.</t>
  </si>
  <si>
    <t>BH-HC Exception Approval letters.  OMHSAS reviews geomapping data for compliance with the network adequacy standards.  Where geomapping data shows that an MCO does not have the requisite number of providers in a network, the primary contractor may submit a network exception request to OMHSAS.  OMHSAS' review of the request includes a review of the geo-access mapping data of the network providers for the service, the utilization of the service, whether there have been any complaints concerning access to service, and the efforts made to bring new providers into network.  OMHSAS' responses to the exception request contains its analysis of this review.  Network adequacy is monitored on an ongoing basis, including during Quality Improvement/Utilization meetings and quarterly monitoring meetings.</t>
  </si>
  <si>
    <t>OMHSAS reviews geomapping data for compliance with the network adequacy standards.  Where geomapping data shows that an MCO does not have the requisite number of providers in a network, the primary contractor may submit a network exception request to OMHSAS.  OMHSAS' review of the request includes a review of the geo-access mapping data of the network providers for the service, the utilization of the service, whether there have been any complaints concerning access to service, and the efforts made to bring new providers into network.  OMHSAS' responses to the exception request contains its analysis of this review.  Network adequacy is monitored on an ongoing basis, including during Quality Improvement/Utilization meetings and quarterly monitoring meetings.</t>
  </si>
  <si>
    <t>Where geomapping data shows that an MCO does not have the requisite number of providers in a network, the primary contractor may submit a network exception request to OMHSAS.  OMHSAS' review of the request includes a review of the geo-access mapping data of the network providers for the service, the utilization of the service, whether there have been any complaints concerning access to service, and the efforts made to bring new providers into network.  OMHSAS' responses to the exception request contains its analysis of this review.  Network adequacy is monitored on an ongoing basis, including during Quality Improvement/Utilization meetings and quarterly monitoring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</si>
</sst>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5" x14ac:knownFonts="1">
    <font>
      <sz val="11"/>
      <color theme="1"/>
      <name val="Calibri"/>
      <family val="2"/>
      <scheme val="minor"/>
    </font>
    <font>
      <sz val="14"/>
      <color theme="8"/>
      <name val="Calibri"/>
      <family val="2"/>
      <scheme val="minor"/>
    </font>
    <font>
      <sz val="18"/>
      <color rgb="FF046B5C"/>
      <name val="Arial"/>
      <family val="2"/>
    </font>
    <font>
      <sz val="11"/>
      <color theme="1"/>
      <name val="Arial"/>
      <family val="2"/>
    </font>
    <font>
      <b/>
      <sz val="11"/>
      <color theme="0"/>
      <name val="Arial"/>
      <family val="2"/>
    </font>
    <font>
      <sz val="11"/>
      <name val="Arial"/>
      <family val="2"/>
    </font>
    <font>
      <sz val="11"/>
      <color rgb="FFC00000"/>
      <name val="Arial"/>
      <family val="2"/>
    </font>
    <font>
      <sz val="18"/>
      <color theme="0"/>
      <name val="Arial"/>
      <family val="2"/>
    </font>
    <font>
      <b/>
      <sz val="11"/>
      <color rgb="FFC00000"/>
      <name val="Arial"/>
      <family val="2"/>
    </font>
    <font>
      <sz val="8"/>
      <name val="Calibri"/>
      <family val="2"/>
      <scheme val="minor"/>
    </font>
    <font>
      <sz val="11"/>
      <color rgb="FFFF0000"/>
      <name val="Arial"/>
      <family val="2"/>
    </font>
    <font>
      <b/>
      <sz val="11"/>
      <color theme="1"/>
      <name val="Arial"/>
      <family val="2"/>
    </font>
    <font>
      <b/>
      <sz val="18"/>
      <color rgb="FF046B5C"/>
      <name val="Arial"/>
      <family val="2"/>
    </font>
    <font>
      <b/>
      <sz val="16"/>
      <name val="Arial"/>
      <family val="2"/>
    </font>
    <font>
      <sz val="10"/>
      <name val="Arial"/>
      <family val="2"/>
    </font>
    <font>
      <i/>
      <sz val="14"/>
      <name val="Arial"/>
      <family val="2"/>
    </font>
    <font>
      <i/>
      <sz val="11"/>
      <name val="Arial"/>
      <family val="2"/>
    </font>
    <font>
      <b/>
      <sz val="11"/>
      <name val="Arial"/>
      <family val="2"/>
    </font>
    <font>
      <sz val="11"/>
      <name val="Calibri"/>
      <family val="2"/>
    </font>
    <font>
      <b/>
      <u/>
      <sz val="11"/>
      <name val="Arial"/>
      <family val="2"/>
    </font>
    <font>
      <i/>
      <sz val="11"/>
      <color theme="1"/>
      <name val="Arial"/>
      <family val="2"/>
    </font>
    <font>
      <sz val="11"/>
      <color theme="0"/>
      <name val="Calibri"/>
      <family val="2"/>
      <scheme val="minor"/>
    </font>
    <font>
      <sz val="8"/>
      <color theme="0"/>
      <name val="Times New Roman"/>
      <family val="1"/>
    </font>
    <font>
      <sz val="11"/>
      <color theme="0"/>
      <name val="Arial"/>
      <family val="2"/>
    </font>
    <font>
      <u/>
      <sz val="11"/>
      <color theme="10"/>
      <name val="Calibri"/>
      <family val="2"/>
      <scheme val="minor"/>
    </font>
  </fonts>
  <fills count="7">
    <fill>
      <patternFill patternType="none"/>
    </fill>
    <fill>
      <patternFill patternType="gray125"/>
    </fill>
    <fill>
      <patternFill patternType="solid">
        <fgColor rgb="FF046B5C"/>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
      <patternFill patternType="solid">
        <fgColor rgb="FFE8DFCA"/>
        <bgColor indexed="64"/>
      </patternFill>
    </fill>
  </fills>
  <borders count="40">
    <border>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 fillId="0" borderId="0" applyNumberFormat="0" applyFill="0" applyAlignment="0" applyProtection="0"/>
    <xf numFmtId="0" fontId="14" fillId="0" borderId="0"/>
    <xf numFmtId="0" fontId="24" fillId="0" borderId="0" applyNumberFormat="0" applyFill="0" applyBorder="0" applyAlignment="0" applyProtection="0"/>
  </cellStyleXfs>
  <cellXfs count="168">
    <xf numFmtId="0" fontId="0" fillId="0" borderId="0" xfId="0"/>
    <xf numFmtId="0" fontId="0" fillId="0" borderId="0" xfId="0" applyAlignment="1">
      <alignment wrapText="1"/>
    </xf>
    <xf numFmtId="0" fontId="2" fillId="0" borderId="0" xfId="1" applyFont="1" applyAlignment="1">
      <alignment vertical="center" wrapText="1"/>
    </xf>
    <xf numFmtId="0" fontId="10" fillId="0" borderId="0" xfId="0" applyFont="1"/>
    <xf numFmtId="0" fontId="4" fillId="2" borderId="3" xfId="0" applyFont="1" applyFill="1" applyBorder="1" applyAlignment="1">
      <alignment horizontal="center" vertical="center" wrapText="1"/>
    </xf>
    <xf numFmtId="0" fontId="3" fillId="0" borderId="0" xfId="0" applyFont="1"/>
    <xf numFmtId="0" fontId="4" fillId="2" borderId="8" xfId="0" applyFont="1" applyFill="1" applyBorder="1" applyAlignment="1">
      <alignment horizontal="left" vertical="center"/>
    </xf>
    <xf numFmtId="0" fontId="4" fillId="2" borderId="0" xfId="0" applyFont="1" applyFill="1" applyAlignment="1">
      <alignment horizontal="left" vertical="center" wrapText="1"/>
    </xf>
    <xf numFmtId="0" fontId="3" fillId="3" borderId="0" xfId="0" applyFont="1" applyFill="1" applyAlignment="1">
      <alignment wrapText="1"/>
    </xf>
    <xf numFmtId="0" fontId="3" fillId="4" borderId="0" xfId="0" applyFont="1" applyFill="1" applyAlignment="1">
      <alignment wrapText="1"/>
    </xf>
    <xf numFmtId="0" fontId="3" fillId="0" borderId="0" xfId="0" applyFont="1" applyAlignment="1">
      <alignment wrapText="1"/>
    </xf>
    <xf numFmtId="0" fontId="3" fillId="0" borderId="0" xfId="0" applyFont="1" applyAlignment="1">
      <alignment horizontal="left" vertical="top" wrapText="1"/>
    </xf>
    <xf numFmtId="0" fontId="3" fillId="0" borderId="0" xfId="0" applyFont="1" applyAlignment="1">
      <alignment horizontal="left" vertical="top"/>
    </xf>
    <xf numFmtId="0" fontId="5" fillId="0" borderId="12" xfId="0" applyFont="1" applyBorder="1" applyAlignment="1">
      <alignment horizontal="left" vertical="top" wrapText="1"/>
    </xf>
    <xf numFmtId="0" fontId="5" fillId="0" borderId="12" xfId="0" applyFont="1" applyBorder="1" applyAlignment="1">
      <alignment horizontal="left" vertical="top"/>
    </xf>
    <xf numFmtId="0" fontId="12" fillId="0" borderId="0" xfId="1" applyFont="1" applyAlignment="1">
      <alignment vertical="center"/>
    </xf>
    <xf numFmtId="0" fontId="3" fillId="0" borderId="13" xfId="0" applyFont="1" applyBorder="1" applyAlignment="1">
      <alignment vertical="center"/>
    </xf>
    <xf numFmtId="0" fontId="3" fillId="0" borderId="13" xfId="0" applyFont="1" applyBorder="1" applyAlignment="1">
      <alignment vertical="center" wrapText="1"/>
    </xf>
    <xf numFmtId="0" fontId="3" fillId="3" borderId="5" xfId="2" applyFont="1" applyFill="1" applyBorder="1" applyProtection="1">
      <protection hidden="1"/>
    </xf>
    <xf numFmtId="0" fontId="3" fillId="3" borderId="0" xfId="2" applyFont="1" applyFill="1" applyProtection="1">
      <protection hidden="1"/>
    </xf>
    <xf numFmtId="0" fontId="5" fillId="3" borderId="0" xfId="2" applyFont="1" applyFill="1" applyProtection="1">
      <protection hidden="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vertical="center" wrapText="1"/>
    </xf>
    <xf numFmtId="0" fontId="10" fillId="0" borderId="0" xfId="0" applyFont="1" applyAlignment="1">
      <alignment wrapText="1"/>
    </xf>
    <xf numFmtId="0" fontId="10" fillId="3" borderId="0" xfId="0" applyFont="1" applyFill="1" applyAlignment="1">
      <alignment wrapText="1"/>
    </xf>
    <xf numFmtId="0" fontId="3" fillId="3" borderId="0" xfId="0" applyFont="1" applyFill="1"/>
    <xf numFmtId="0" fontId="3" fillId="0" borderId="9" xfId="0" applyFont="1" applyBorder="1" applyAlignment="1">
      <alignment wrapText="1"/>
    </xf>
    <xf numFmtId="0" fontId="10" fillId="3" borderId="0" xfId="0" applyFont="1" applyFill="1" applyAlignment="1">
      <alignment vertical="center"/>
    </xf>
    <xf numFmtId="0" fontId="0" fillId="3" borderId="0" xfId="0" applyFill="1"/>
    <xf numFmtId="0" fontId="0" fillId="3" borderId="0" xfId="0" applyFill="1" applyAlignment="1">
      <alignment wrapText="1"/>
    </xf>
    <xf numFmtId="0" fontId="5" fillId="3" borderId="0" xfId="0" applyFont="1" applyFill="1" applyAlignment="1">
      <alignment vertical="center"/>
    </xf>
    <xf numFmtId="0" fontId="3" fillId="3" borderId="0" xfId="0" applyFont="1" applyFill="1" applyAlignment="1">
      <alignment horizontal="left" vertical="center"/>
    </xf>
    <xf numFmtId="0" fontId="0" fillId="3" borderId="0" xfId="0" applyFill="1" applyAlignment="1">
      <alignment horizontal="left" indent="1"/>
    </xf>
    <xf numFmtId="0" fontId="0" fillId="3" borderId="0" xfId="0" applyFill="1" applyAlignment="1">
      <alignment horizontal="left"/>
    </xf>
    <xf numFmtId="0" fontId="3" fillId="5" borderId="0" xfId="0" applyFont="1" applyFill="1" applyAlignment="1">
      <alignment vertical="center" wrapText="1"/>
    </xf>
    <xf numFmtId="0" fontId="3" fillId="5" borderId="0" xfId="0" applyFont="1" applyFill="1"/>
    <xf numFmtId="0" fontId="5" fillId="0" borderId="13" xfId="0" applyFont="1" applyBorder="1" applyAlignment="1">
      <alignment vertical="center" wrapText="1"/>
    </xf>
    <xf numFmtId="0" fontId="5" fillId="0" borderId="13"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5" fillId="0" borderId="14" xfId="0" applyFont="1" applyBorder="1" applyAlignment="1">
      <alignment vertical="center" wrapText="1"/>
    </xf>
    <xf numFmtId="0" fontId="3" fillId="3" borderId="0" xfId="2" applyFont="1" applyFill="1" applyAlignment="1" applyProtection="1">
      <alignment wrapText="1"/>
      <protection hidden="1"/>
    </xf>
    <xf numFmtId="0" fontId="5" fillId="0" borderId="14" xfId="0" applyFont="1" applyBorder="1" applyAlignment="1">
      <alignment vertical="center"/>
    </xf>
    <xf numFmtId="0" fontId="5" fillId="0" borderId="15" xfId="0" applyFont="1" applyBorder="1" applyAlignment="1">
      <alignment vertical="center" wrapText="1"/>
    </xf>
    <xf numFmtId="0" fontId="5" fillId="0" borderId="23" xfId="0" applyFont="1" applyBorder="1" applyAlignment="1">
      <alignment vertical="center" wrapText="1"/>
    </xf>
    <xf numFmtId="0" fontId="5" fillId="0" borderId="16" xfId="0" applyFont="1" applyBorder="1" applyAlignment="1">
      <alignment vertical="center" wrapText="1"/>
    </xf>
    <xf numFmtId="0" fontId="15" fillId="0" borderId="0" xfId="1" applyFont="1" applyAlignment="1">
      <alignment vertical="center"/>
    </xf>
    <xf numFmtId="0" fontId="5" fillId="3" borderId="0" xfId="0" applyFont="1" applyFill="1" applyAlignment="1">
      <alignment wrapText="1"/>
    </xf>
    <xf numFmtId="0" fontId="5" fillId="4" borderId="0" xfId="0" applyFont="1" applyFill="1" applyAlignment="1">
      <alignment wrapText="1"/>
    </xf>
    <xf numFmtId="0" fontId="3" fillId="0" borderId="18" xfId="0" applyFont="1" applyBorder="1" applyAlignment="1">
      <alignment horizontal="left" vertical="center" wrapText="1"/>
    </xf>
    <xf numFmtId="0" fontId="3" fillId="6" borderId="2" xfId="0" applyFont="1" applyFill="1" applyBorder="1" applyProtection="1">
      <protection locked="0"/>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9" xfId="0" applyFont="1" applyBorder="1" applyAlignment="1">
      <alignment vertical="center" wrapText="1"/>
    </xf>
    <xf numFmtId="0" fontId="5" fillId="0" borderId="20" xfId="0" applyFont="1" applyBorder="1" applyAlignment="1">
      <alignment vertical="center"/>
    </xf>
    <xf numFmtId="0" fontId="5" fillId="0" borderId="22" xfId="0" applyFont="1" applyBorder="1" applyAlignment="1">
      <alignment vertical="center" wrapText="1"/>
    </xf>
    <xf numFmtId="0" fontId="6" fillId="0" borderId="0" xfId="1" applyFont="1" applyAlignment="1">
      <alignment vertical="center"/>
    </xf>
    <xf numFmtId="0" fontId="6" fillId="0" borderId="0" xfId="0" applyFont="1" applyAlignment="1">
      <alignment vertical="center"/>
    </xf>
    <xf numFmtId="0" fontId="11" fillId="0" borderId="9" xfId="0" applyFont="1" applyBorder="1"/>
    <xf numFmtId="0" fontId="11" fillId="0" borderId="0" xfId="0" applyFont="1"/>
    <xf numFmtId="0" fontId="5" fillId="0" borderId="21" xfId="0" applyFont="1" applyBorder="1" applyAlignment="1">
      <alignment vertical="center"/>
    </xf>
    <xf numFmtId="0" fontId="3" fillId="0" borderId="32" xfId="0" applyFont="1" applyBorder="1" applyAlignment="1">
      <alignment vertical="center" wrapText="1"/>
    </xf>
    <xf numFmtId="0" fontId="4" fillId="2" borderId="2" xfId="0" applyFont="1" applyFill="1" applyBorder="1" applyAlignment="1">
      <alignment horizontal="center" vertical="center" wrapText="1"/>
    </xf>
    <xf numFmtId="0" fontId="5" fillId="0" borderId="31" xfId="0" applyFont="1" applyBorder="1" applyAlignment="1">
      <alignment vertical="center"/>
    </xf>
    <xf numFmtId="0" fontId="5" fillId="0" borderId="31" xfId="0" applyFont="1" applyBorder="1" applyAlignment="1">
      <alignment vertical="center" wrapText="1"/>
    </xf>
    <xf numFmtId="0" fontId="5" fillId="0" borderId="35" xfId="0" applyFont="1" applyBorder="1" applyAlignment="1">
      <alignment vertical="center" wrapText="1"/>
    </xf>
    <xf numFmtId="0" fontId="5" fillId="0" borderId="33" xfId="0" applyFont="1" applyBorder="1" applyAlignment="1">
      <alignment vertical="center" wrapText="1"/>
    </xf>
    <xf numFmtId="0" fontId="20" fillId="0" borderId="0" xfId="0" applyFont="1"/>
    <xf numFmtId="0" fontId="5" fillId="0" borderId="32" xfId="0" applyFont="1" applyBorder="1" applyAlignment="1">
      <alignment vertical="center" wrapText="1"/>
    </xf>
    <xf numFmtId="0" fontId="3" fillId="0" borderId="33" xfId="0" applyFont="1" applyBorder="1" applyAlignment="1">
      <alignment vertical="center"/>
    </xf>
    <xf numFmtId="0" fontId="5" fillId="0" borderId="33" xfId="1" applyFont="1" applyBorder="1" applyAlignment="1">
      <alignment vertical="center"/>
    </xf>
    <xf numFmtId="164" fontId="5" fillId="0" borderId="29" xfId="1" applyNumberFormat="1" applyFont="1" applyBorder="1" applyAlignment="1">
      <alignment vertical="center"/>
    </xf>
    <xf numFmtId="0" fontId="3" fillId="6" borderId="10" xfId="0" applyFont="1" applyFill="1" applyBorder="1" applyAlignment="1" applyProtection="1">
      <alignment wrapText="1"/>
      <protection locked="0"/>
    </xf>
    <xf numFmtId="0" fontId="5" fillId="6" borderId="2" xfId="0" applyFont="1" applyFill="1" applyBorder="1" applyAlignment="1" applyProtection="1">
      <alignment wrapText="1"/>
      <protection locked="0"/>
    </xf>
    <xf numFmtId="0" fontId="3" fillId="6" borderId="1" xfId="0" applyFont="1" applyFill="1" applyBorder="1" applyProtection="1">
      <protection locked="0"/>
    </xf>
    <xf numFmtId="0" fontId="5" fillId="6" borderId="1" xfId="0" applyFont="1" applyFill="1" applyBorder="1" applyAlignment="1" applyProtection="1">
      <alignment wrapText="1"/>
      <protection locked="0"/>
    </xf>
    <xf numFmtId="0" fontId="0" fillId="0" borderId="9" xfId="0" applyBorder="1" applyAlignment="1">
      <alignment wrapText="1"/>
    </xf>
    <xf numFmtId="0" fontId="3" fillId="6" borderId="3" xfId="0" applyFont="1" applyFill="1" applyBorder="1" applyProtection="1">
      <protection locked="0"/>
    </xf>
    <xf numFmtId="0" fontId="3" fillId="6" borderId="10" xfId="0" applyFont="1" applyFill="1" applyBorder="1" applyProtection="1">
      <protection locked="0"/>
    </xf>
    <xf numFmtId="0" fontId="5" fillId="6" borderId="2" xfId="0" applyFont="1" applyFill="1" applyBorder="1" applyProtection="1">
      <protection locked="0"/>
    </xf>
    <xf numFmtId="14" fontId="3" fillId="6" borderId="3" xfId="0" applyNumberFormat="1" applyFont="1" applyFill="1" applyBorder="1" applyProtection="1">
      <protection locked="0"/>
    </xf>
    <xf numFmtId="14" fontId="3" fillId="6" borderId="10" xfId="0" applyNumberFormat="1" applyFont="1" applyFill="1" applyBorder="1" applyProtection="1">
      <protection locked="0"/>
    </xf>
    <xf numFmtId="0" fontId="13" fillId="0" borderId="0" xfId="0" applyFont="1"/>
    <xf numFmtId="0" fontId="4" fillId="2" borderId="0" xfId="0" applyFont="1" applyFill="1" applyAlignment="1">
      <alignment horizontal="left" vertical="center"/>
    </xf>
    <xf numFmtId="0" fontId="5" fillId="0" borderId="34" xfId="0" applyFont="1" applyBorder="1" applyAlignment="1">
      <alignment vertical="center"/>
    </xf>
    <xf numFmtId="0" fontId="5" fillId="0" borderId="34" xfId="0" applyFont="1" applyBorder="1" applyAlignment="1">
      <alignment vertical="center" wrapText="1"/>
    </xf>
    <xf numFmtId="0" fontId="6" fillId="0" borderId="11" xfId="0" applyFont="1" applyBorder="1" applyAlignment="1">
      <alignment horizontal="left" vertical="center"/>
    </xf>
    <xf numFmtId="0" fontId="6" fillId="0" borderId="4" xfId="0" applyFont="1" applyBorder="1" applyAlignment="1">
      <alignment horizontal="center" wrapText="1"/>
    </xf>
    <xf numFmtId="0" fontId="6" fillId="0" borderId="19" xfId="0" applyFont="1" applyBorder="1" applyAlignment="1">
      <alignment horizontal="center" wrapText="1"/>
    </xf>
    <xf numFmtId="0" fontId="4" fillId="2" borderId="1" xfId="0" applyFont="1" applyFill="1" applyBorder="1" applyAlignment="1">
      <alignment horizontal="center" vertical="center" wrapText="1"/>
    </xf>
    <xf numFmtId="0" fontId="5" fillId="0" borderId="32" xfId="0" applyFont="1" applyBorder="1" applyAlignment="1">
      <alignment horizontal="left" vertical="center" wrapText="1"/>
    </xf>
    <xf numFmtId="0" fontId="3" fillId="0" borderId="2" xfId="0" applyFont="1" applyBorder="1" applyAlignment="1">
      <alignment horizontal="center" wrapText="1"/>
    </xf>
    <xf numFmtId="0" fontId="3" fillId="0" borderId="32" xfId="0" applyFont="1" applyBorder="1" applyAlignment="1">
      <alignment horizontal="left" vertical="center" wrapText="1"/>
    </xf>
    <xf numFmtId="0" fontId="3" fillId="0" borderId="15" xfId="0" applyFont="1" applyBorder="1" applyAlignment="1">
      <alignment horizontal="left" vertical="center" wrapText="1"/>
    </xf>
    <xf numFmtId="0" fontId="3" fillId="6" borderId="2" xfId="0" applyFont="1" applyFill="1" applyBorder="1" applyAlignment="1" applyProtection="1">
      <alignment wrapText="1"/>
      <protection locked="0"/>
    </xf>
    <xf numFmtId="0" fontId="3" fillId="6" borderId="3" xfId="0" applyFont="1" applyFill="1" applyBorder="1" applyAlignment="1" applyProtection="1">
      <alignment wrapText="1"/>
      <protection locked="0"/>
    </xf>
    <xf numFmtId="14" fontId="3" fillId="6" borderId="3" xfId="0" applyNumberFormat="1" applyFont="1" applyFill="1" applyBorder="1" applyAlignment="1" applyProtection="1">
      <alignment wrapText="1"/>
      <protection locked="0"/>
    </xf>
    <xf numFmtId="14" fontId="3" fillId="6" borderId="30" xfId="0" applyNumberFormat="1" applyFont="1" applyFill="1" applyBorder="1" applyAlignment="1" applyProtection="1">
      <alignment wrapText="1"/>
      <protection locked="0"/>
    </xf>
    <xf numFmtId="0" fontId="3" fillId="6" borderId="26" xfId="0" applyFont="1" applyFill="1" applyBorder="1" applyAlignment="1" applyProtection="1">
      <alignment wrapText="1"/>
      <protection locked="0"/>
    </xf>
    <xf numFmtId="0" fontId="5" fillId="6" borderId="36" xfId="0" applyFont="1" applyFill="1" applyBorder="1" applyAlignment="1" applyProtection="1">
      <alignment wrapText="1"/>
      <protection locked="0"/>
    </xf>
    <xf numFmtId="14" fontId="3" fillId="6" borderId="36" xfId="0" applyNumberFormat="1" applyFont="1" applyFill="1" applyBorder="1" applyAlignment="1" applyProtection="1">
      <alignment wrapText="1"/>
      <protection locked="0"/>
    </xf>
    <xf numFmtId="0" fontId="3" fillId="6" borderId="36" xfId="0" applyFont="1" applyFill="1" applyBorder="1" applyAlignment="1" applyProtection="1">
      <alignment wrapText="1"/>
      <protection locked="0"/>
    </xf>
    <xf numFmtId="0" fontId="3" fillId="6" borderId="28" xfId="0" applyFont="1" applyFill="1" applyBorder="1" applyAlignment="1" applyProtection="1">
      <alignment wrapText="1"/>
      <protection locked="0"/>
    </xf>
    <xf numFmtId="0" fontId="4" fillId="2" borderId="8" xfId="0" applyFont="1" applyFill="1" applyBorder="1" applyAlignment="1">
      <alignment horizontal="center" vertical="center" wrapText="1"/>
    </xf>
    <xf numFmtId="0" fontId="22" fillId="0" borderId="0" xfId="0" applyFont="1" applyAlignment="1">
      <alignment vertical="center"/>
    </xf>
    <xf numFmtId="0" fontId="21" fillId="0" borderId="0" xfId="0" applyFont="1"/>
    <xf numFmtId="0" fontId="3" fillId="0" borderId="0" xfId="0" applyFont="1" applyAlignment="1">
      <alignment horizontal="left" vertical="center" wrapText="1" indent="1"/>
    </xf>
    <xf numFmtId="0" fontId="3" fillId="0" borderId="0" xfId="0" applyFont="1" applyAlignment="1">
      <alignment horizontal="left"/>
    </xf>
    <xf numFmtId="0" fontId="23" fillId="0" borderId="0" xfId="0" applyFont="1" applyAlignment="1">
      <alignment horizontal="left" vertical="center" wrapText="1" indent="1"/>
    </xf>
    <xf numFmtId="0" fontId="11" fillId="0" borderId="0" xfId="0" applyFont="1" applyAlignment="1">
      <alignment horizontal="left" wrapText="1"/>
    </xf>
    <xf numFmtId="0" fontId="0" fillId="0" borderId="0" xfId="0" applyAlignment="1">
      <alignment vertical="top"/>
    </xf>
    <xf numFmtId="0" fontId="6" fillId="0" borderId="11" xfId="0" applyFont="1" applyBorder="1" applyAlignment="1">
      <alignment wrapText="1"/>
    </xf>
    <xf numFmtId="0" fontId="6" fillId="5" borderId="8" xfId="0" applyFont="1" applyFill="1" applyBorder="1" applyAlignment="1">
      <alignment wrapText="1"/>
    </xf>
    <xf numFmtId="0" fontId="4" fillId="5" borderId="8" xfId="0" applyFont="1" applyFill="1" applyBorder="1" applyAlignment="1">
      <alignment vertical="center" wrapText="1"/>
    </xf>
    <xf numFmtId="0" fontId="23" fillId="5" borderId="0" xfId="0" applyFont="1" applyFill="1" applyAlignment="1">
      <alignment vertical="center"/>
    </xf>
    <xf numFmtId="0" fontId="23" fillId="0" borderId="0" xfId="0" applyFont="1" applyAlignment="1">
      <alignment vertical="center"/>
    </xf>
    <xf numFmtId="0" fontId="23" fillId="0" borderId="0" xfId="0" applyFont="1"/>
    <xf numFmtId="0" fontId="7" fillId="2" borderId="11" xfId="1" applyFont="1" applyFill="1" applyBorder="1" applyAlignment="1">
      <alignment horizontal="left" vertical="center"/>
    </xf>
    <xf numFmtId="0" fontId="7" fillId="2" borderId="4" xfId="1" applyFont="1" applyFill="1" applyBorder="1" applyAlignment="1">
      <alignment horizontal="left" vertical="center"/>
    </xf>
    <xf numFmtId="0" fontId="7" fillId="2" borderId="19" xfId="1" applyFont="1" applyFill="1" applyBorder="1" applyAlignment="1">
      <alignment horizontal="left" vertical="center"/>
    </xf>
    <xf numFmtId="0" fontId="3" fillId="0" borderId="18" xfId="0" applyFont="1" applyBorder="1" applyAlignment="1">
      <alignment horizontal="left" vertical="top" wrapText="1"/>
    </xf>
    <xf numFmtId="0" fontId="3" fillId="5" borderId="8" xfId="0" applyFont="1" applyFill="1" applyBorder="1" applyAlignment="1">
      <alignment wrapText="1"/>
    </xf>
    <xf numFmtId="14" fontId="3" fillId="5" borderId="8" xfId="0" applyNumberFormat="1" applyFont="1" applyFill="1" applyBorder="1" applyAlignment="1">
      <alignment wrapText="1"/>
    </xf>
    <xf numFmtId="0" fontId="5" fillId="5" borderId="8" xfId="0" applyFont="1" applyFill="1" applyBorder="1" applyAlignment="1">
      <alignment wrapText="1"/>
    </xf>
    <xf numFmtId="0" fontId="6" fillId="0" borderId="0" xfId="0" applyFont="1" applyAlignment="1">
      <alignment wrapText="1"/>
    </xf>
    <xf numFmtId="0" fontId="6" fillId="0" borderId="8" xfId="0" applyFont="1" applyBorder="1" applyAlignment="1">
      <alignment vertical="center"/>
    </xf>
    <xf numFmtId="0" fontId="7" fillId="2" borderId="37" xfId="1" applyFont="1" applyFill="1" applyBorder="1" applyAlignment="1">
      <alignment vertical="center"/>
    </xf>
    <xf numFmtId="0" fontId="7" fillId="2" borderId="38" xfId="1" applyFont="1" applyFill="1" applyBorder="1" applyAlignment="1">
      <alignment vertical="center"/>
    </xf>
    <xf numFmtId="0" fontId="7" fillId="2" borderId="39" xfId="1" applyFont="1" applyFill="1" applyBorder="1" applyAlignment="1">
      <alignment vertical="center"/>
    </xf>
    <xf numFmtId="0" fontId="6" fillId="0" borderId="6" xfId="0" applyFont="1" applyBorder="1" applyAlignment="1">
      <alignment horizontal="left" vertical="center"/>
    </xf>
    <xf numFmtId="0" fontId="8" fillId="0" borderId="17" xfId="0" applyFont="1" applyBorder="1" applyAlignment="1">
      <alignment horizontal="center" wrapText="1"/>
    </xf>
    <xf numFmtId="0" fontId="8" fillId="0" borderId="25" xfId="0" applyFont="1" applyBorder="1" applyAlignment="1">
      <alignment horizontal="center" wrapText="1"/>
    </xf>
    <xf numFmtId="0" fontId="8" fillId="0" borderId="7" xfId="0" applyFont="1" applyBorder="1" applyAlignment="1">
      <alignment horizontal="center" wrapText="1"/>
    </xf>
    <xf numFmtId="14" fontId="5" fillId="6" borderId="2" xfId="0" applyNumberFormat="1" applyFont="1" applyFill="1" applyBorder="1" applyProtection="1">
      <protection locked="0"/>
    </xf>
    <xf numFmtId="0" fontId="3" fillId="0" borderId="0" xfId="0" applyFont="1" applyAlignment="1">
      <alignment wrapText="1"/>
    </xf>
    <xf numFmtId="0" fontId="5" fillId="0" borderId="26" xfId="0" applyFont="1" applyBorder="1" applyAlignment="1">
      <alignment horizontal="left" wrapText="1"/>
    </xf>
    <xf numFmtId="0" fontId="5" fillId="0" borderId="9" xfId="0" applyFont="1" applyBorder="1" applyAlignment="1">
      <alignment horizontal="left" wrapText="1"/>
    </xf>
    <xf numFmtId="0" fontId="5" fillId="0" borderId="27" xfId="0" applyFont="1" applyBorder="1" applyAlignment="1">
      <alignment horizontal="left" wrapText="1"/>
    </xf>
    <xf numFmtId="0" fontId="3" fillId="0" borderId="11" xfId="0" applyFont="1" applyBorder="1" applyAlignment="1">
      <alignment horizontal="left" vertical="top" wrapText="1"/>
    </xf>
    <xf numFmtId="0" fontId="3" fillId="0" borderId="4" xfId="0" applyFont="1" applyBorder="1" applyAlignment="1">
      <alignment horizontal="left" vertical="top" wrapText="1"/>
    </xf>
    <xf numFmtId="0" fontId="3" fillId="0" borderId="19" xfId="0" applyFont="1" applyBorder="1" applyAlignment="1">
      <alignment horizontal="left" vertical="top" wrapText="1"/>
    </xf>
    <xf numFmtId="0" fontId="5"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7" fillId="2" borderId="11" xfId="1" applyFont="1" applyFill="1" applyBorder="1" applyAlignment="1">
      <alignment horizontal="left" vertical="center"/>
    </xf>
    <xf numFmtId="0" fontId="7" fillId="2" borderId="4" xfId="1" applyFont="1" applyFill="1" applyBorder="1" applyAlignment="1">
      <alignment horizontal="left" vertical="center"/>
    </xf>
    <xf numFmtId="0" fontId="7" fillId="2" borderId="19" xfId="1" applyFont="1" applyFill="1" applyBorder="1" applyAlignment="1">
      <alignment horizontal="left" vertical="center"/>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18"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3" fillId="0" borderId="18" xfId="0" applyFont="1" applyBorder="1" applyAlignment="1">
      <alignment horizontal="left" vertical="top" wrapText="1"/>
    </xf>
    <xf numFmtId="0" fontId="24" fillId="0" borderId="26" xfId="3" applyBorder="1" applyAlignment="1">
      <alignment horizontal="left" vertical="top" wrapText="1"/>
    </xf>
    <xf numFmtId="0" fontId="24" fillId="0" borderId="9" xfId="3" applyBorder="1" applyAlignment="1">
      <alignment horizontal="left" vertical="top" wrapText="1"/>
    </xf>
    <xf numFmtId="0" fontId="24" fillId="0" borderId="27" xfId="3" applyBorder="1" applyAlignment="1">
      <alignment horizontal="left" vertical="top" wrapText="1"/>
    </xf>
    <xf numFmtId="0" fontId="17" fillId="0" borderId="13" xfId="0" applyFont="1" applyBorder="1" applyAlignment="1">
      <alignment horizontal="left" vertical="center" wrapText="1"/>
    </xf>
    <xf numFmtId="0" fontId="17" fillId="0" borderId="31" xfId="0" applyFont="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Alignment="1">
      <alignment horizontal="left" vertical="center" wrapText="1"/>
    </xf>
    <xf numFmtId="0" fontId="13" fillId="0" borderId="0" xfId="0" applyFont="1" applyAlignment="1"/>
    <xf numFmtId="0" fontId="4" fillId="2" borderId="20" xfId="0" applyFont="1" applyFill="1" applyBorder="1" applyAlignment="1">
      <alignment vertical="center" wrapText="1"/>
    </xf>
    <xf numFmtId="0" fontId="4" fillId="2" borderId="13" xfId="0" applyFont="1" applyFill="1" applyBorder="1" applyAlignment="1">
      <alignment vertical="center" wrapText="1"/>
    </xf>
    <xf numFmtId="0" fontId="5" fillId="0" borderId="0" xfId="0" applyFont="1" applyAlignment="1">
      <alignment wrapText="1"/>
    </xf>
    <xf numFmtId="0" fontId="13" fillId="0" borderId="0" xfId="0" applyFont="1" applyAlignment="1">
      <alignment wrapText="1"/>
    </xf>
    <xf numFmtId="0" fontId="4" fillId="2" borderId="21" xfId="0" applyFont="1" applyFill="1" applyBorder="1" applyAlignment="1">
      <alignment vertical="center" wrapText="1"/>
    </xf>
    <xf numFmtId="0" fontId="4" fillId="2" borderId="14" xfId="0" applyFont="1" applyFill="1" applyBorder="1" applyAlignment="1">
      <alignment vertical="center" wrapText="1"/>
    </xf>
  </cellXfs>
  <cellStyles count="4">
    <cellStyle name="Heading 2 2" xfId="1" xr:uid="{00000000-0005-0000-0000-000000000000}"/>
    <cellStyle name="Hyperlink" xfId="3" builtinId="8"/>
    <cellStyle name="Normal" xfId="0" builtinId="0"/>
    <cellStyle name="Normal 4" xfId="2" xr:uid="{00000000-0005-0000-0000-000002000000}"/>
  </cellStyles>
  <dxfs count="5">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protection locked="1" hidden="0"/>
    </dxf>
    <dxf>
      <font>
        <b val="0"/>
        <i val="0"/>
        <strike val="0"/>
        <condense val="0"/>
        <extend val="0"/>
        <outline val="0"/>
        <shadow val="0"/>
        <u val="none"/>
        <vertAlign val="baseline"/>
        <sz val="11"/>
        <color theme="1"/>
        <name val="Arial"/>
        <family val="2"/>
        <scheme val="none"/>
      </font>
      <alignment horizontal="left" vertical="center" textRotation="0" wrapText="1" indent="1" justifyLastLine="0" shrinkToFit="0" readingOrder="0"/>
      <protection locked="1" hidden="0"/>
    </dxf>
    <dxf>
      <border outline="0">
        <left style="medium">
          <color indexed="64"/>
        </left>
        <right style="medium">
          <color indexed="64"/>
        </right>
        <bottom style="medium">
          <color indexed="64"/>
        </bottom>
      </border>
    </dxf>
    <dxf>
      <alignment vertical="bottom" textRotation="0" indent="0" justifyLastLine="0" shrinkToFit="0" readingOrder="0"/>
    </dxf>
  </dxfs>
  <tableStyles count="1" defaultTableStyle="TableStyleMedium2" defaultPivotStyle="PivotStyleLight16">
    <tableStyle name="Table Style 1" pivot="0" count="0" xr9:uid="{8E8AB089-C6E9-4976-9725-B9A67824899C}"/>
  </tableStyles>
  <colors>
    <mruColors>
      <color rgb="FF7FA29A"/>
      <color rgb="FF046B5C"/>
      <color rgb="FFF2F2F2"/>
      <color rgb="FFE8DFCA"/>
      <color rgb="FFF2F1E8"/>
      <color rgb="FFE0D4B5"/>
      <color rgb="FF16D4B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FF5A5A-E0FD-41F3-8969-D9934A7A2D10}" name="Table1" displayName="Table1" ref="A12:C14" totalsRowShown="0" headerRowDxfId="4" tableBorderDxfId="3">
  <autoFilter ref="A12:C14" xr:uid="{ECE9D3BC-C563-4574-93CA-F1834E88C0A4}"/>
  <tableColumns count="3">
    <tableColumn id="1" xr3:uid="{3B997416-E401-4B26-9A4E-739AE6C002D4}" name="Tab topic:" dataDxfId="2"/>
    <tableColumn id="2" xr3:uid="{9C991469-68AA-4505-BD84-F3E2CB543B94}" name="Tab name:" dataDxfId="1"/>
    <tableColumn id="3" xr3:uid="{5F3407BC-1856-436E-BBE6-D04E7F6AEC60}" name="Number of tabs available:" dataDxfId="0"/>
  </tableColumns>
  <tableStyleInfo name="Table Style 1" showFirstColumn="0" showLastColumn="0" showRowStripes="1" showColumnStripes="0"/>
  <extLst>
    <ext xmlns:x14="http://schemas.microsoft.com/office/spreadsheetml/2009/9/main" uri="{504A1905-F514-4f6f-8877-14C23A59335A}">
      <x14:table altText="Organiz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anagedCareTA@mathematica-mpr.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22"/>
  <sheetViews>
    <sheetView showGridLines="0" zoomScale="90" zoomScaleNormal="90" workbookViewId="0">
      <selection sqref="A1:C21"/>
    </sheetView>
  </sheetViews>
  <sheetFormatPr defaultColWidth="8.77734375" defaultRowHeight="14.4" x14ac:dyDescent="0.3"/>
  <cols>
    <col min="1" max="1" width="77.21875" customWidth="1"/>
    <col min="2" max="2" width="24.5546875" customWidth="1"/>
    <col min="3" max="3" width="56" customWidth="1"/>
  </cols>
  <sheetData>
    <row r="1" spans="1:3" ht="23.4" thickBot="1" x14ac:dyDescent="0.35">
      <c r="A1" s="118" t="s">
        <v>0</v>
      </c>
      <c r="B1" s="119"/>
      <c r="C1" s="120"/>
    </row>
    <row r="2" spans="1:3" ht="196.05" customHeight="1" x14ac:dyDescent="0.3">
      <c r="A2" s="139" t="s">
        <v>1</v>
      </c>
      <c r="B2" s="140"/>
      <c r="C2" s="141"/>
    </row>
    <row r="3" spans="1:3" s="111" customFormat="1" ht="88.05" customHeight="1" x14ac:dyDescent="0.3">
      <c r="A3" s="148" t="s">
        <v>2</v>
      </c>
      <c r="B3" s="149"/>
      <c r="C3" s="150"/>
    </row>
    <row r="4" spans="1:3" ht="45" customHeight="1" x14ac:dyDescent="0.3">
      <c r="A4" s="151" t="s">
        <v>3</v>
      </c>
      <c r="B4" s="152"/>
      <c r="C4" s="153"/>
    </row>
    <row r="5" spans="1:3" ht="43.35" customHeight="1" x14ac:dyDescent="0.3">
      <c r="A5" s="148" t="s">
        <v>4</v>
      </c>
      <c r="B5" s="149"/>
      <c r="C5" s="150"/>
    </row>
    <row r="6" spans="1:3" ht="30.6" customHeight="1" x14ac:dyDescent="0.3">
      <c r="A6" s="148" t="s">
        <v>5</v>
      </c>
      <c r="B6" s="149"/>
      <c r="C6" s="150"/>
    </row>
    <row r="7" spans="1:3" ht="21.6" customHeight="1" x14ac:dyDescent="0.3">
      <c r="A7" s="148" t="s">
        <v>6</v>
      </c>
      <c r="B7" s="149"/>
      <c r="C7" s="150"/>
    </row>
    <row r="8" spans="1:3" ht="21.6" customHeight="1" thickBot="1" x14ac:dyDescent="0.35">
      <c r="A8" s="154" t="s">
        <v>7</v>
      </c>
      <c r="B8" s="155"/>
      <c r="C8" s="156"/>
    </row>
    <row r="9" spans="1:3" ht="17.25" customHeight="1" thickBot="1" x14ac:dyDescent="0.35">
      <c r="A9" s="105" t="s">
        <v>8</v>
      </c>
    </row>
    <row r="10" spans="1:3" ht="22.5" customHeight="1" thickBot="1" x14ac:dyDescent="0.35">
      <c r="A10" s="118" t="s">
        <v>9</v>
      </c>
      <c r="B10" s="119"/>
      <c r="C10" s="120"/>
    </row>
    <row r="11" spans="1:3" ht="62.25" customHeight="1" x14ac:dyDescent="0.3">
      <c r="A11" s="142" t="s">
        <v>10</v>
      </c>
      <c r="B11" s="143"/>
      <c r="C11" s="144"/>
    </row>
    <row r="12" spans="1:3" ht="25.8" customHeight="1" x14ac:dyDescent="0.3">
      <c r="A12" s="110" t="s">
        <v>11</v>
      </c>
      <c r="B12" s="60" t="s">
        <v>12</v>
      </c>
      <c r="C12" s="60" t="s">
        <v>13</v>
      </c>
    </row>
    <row r="13" spans="1:3" x14ac:dyDescent="0.3">
      <c r="A13" s="107" t="s">
        <v>14</v>
      </c>
      <c r="B13" s="5" t="s">
        <v>15</v>
      </c>
      <c r="C13" s="108">
        <v>1</v>
      </c>
    </row>
    <row r="14" spans="1:3" ht="14.55" customHeight="1" x14ac:dyDescent="0.3">
      <c r="A14" s="107" t="s">
        <v>16</v>
      </c>
      <c r="B14" s="5" t="s">
        <v>17</v>
      </c>
      <c r="C14" s="108">
        <v>15</v>
      </c>
    </row>
    <row r="15" spans="1:3" ht="0.6" customHeight="1" x14ac:dyDescent="0.3">
      <c r="A15" s="109" t="s">
        <v>18</v>
      </c>
      <c r="B15" s="5"/>
      <c r="C15" s="108"/>
    </row>
    <row r="16" spans="1:3" ht="14.55" customHeight="1" thickBot="1" x14ac:dyDescent="0.35">
      <c r="A16" s="106" t="s">
        <v>8</v>
      </c>
    </row>
    <row r="17" spans="1:3" ht="23.4" thickBot="1" x14ac:dyDescent="0.35">
      <c r="A17" s="145" t="s">
        <v>19</v>
      </c>
      <c r="B17" s="146"/>
      <c r="C17" s="147"/>
    </row>
    <row r="18" spans="1:3" ht="45" customHeight="1" x14ac:dyDescent="0.3">
      <c r="A18" s="139" t="s">
        <v>20</v>
      </c>
      <c r="B18" s="140"/>
      <c r="C18" s="141"/>
    </row>
    <row r="19" spans="1:3" ht="36.6" customHeight="1" thickBot="1" x14ac:dyDescent="0.35">
      <c r="A19" s="136" t="s">
        <v>21</v>
      </c>
      <c r="B19" s="137"/>
      <c r="C19" s="138"/>
    </row>
    <row r="20" spans="1:3" x14ac:dyDescent="0.3">
      <c r="A20" s="106"/>
    </row>
    <row r="21" spans="1:3" ht="75.599999999999994" customHeight="1" x14ac:dyDescent="0.3">
      <c r="A21" s="135" t="s">
        <v>22</v>
      </c>
      <c r="B21" s="135"/>
      <c r="C21" s="135"/>
    </row>
    <row r="22" spans="1:3" x14ac:dyDescent="0.3">
      <c r="A22" s="106" t="s">
        <v>23</v>
      </c>
    </row>
  </sheetData>
  <sheetProtection algorithmName="SHA-512" hashValue="ekqIyK341WYzMw+gu6lgRATPrwcsjYM0JZJZ0iXQJ4xVF+kUEOOvsgXi35JEpKQaNCU7YmtWY28wUzFpJex0JA==" saltValue="MHOvB2BSs3DNq9qtaX9ZKw==" spinCount="100000" sheet="1" objects="1" scenarios="1" formatColumns="0" formatRows="0"/>
  <mergeCells count="12">
    <mergeCell ref="A21:C21"/>
    <mergeCell ref="A19:C19"/>
    <mergeCell ref="A2:C2"/>
    <mergeCell ref="A11:C11"/>
    <mergeCell ref="A17:C17"/>
    <mergeCell ref="A18:C18"/>
    <mergeCell ref="A3:C3"/>
    <mergeCell ref="A4:C4"/>
    <mergeCell ref="A7:C7"/>
    <mergeCell ref="A5:C5"/>
    <mergeCell ref="A6:C6"/>
    <mergeCell ref="A8:C8"/>
  </mergeCells>
  <hyperlinks>
    <hyperlink ref="A8" r:id="rId1" tooltip="Support email at ManagedCareTA@mathematica-mpr.com" xr:uid="{8CD6BAF3-B460-4418-A1FD-344AF46636E6}"/>
  </hyperlinks>
  <pageMargins left="0.25" right="0.25" top="0.75" bottom="0.75" header="0.3" footer="0.3"/>
  <pageSetup paperSize="5" scale="60" orientation="landscape" r:id="rId2"/>
  <headerFooter>
    <oddHeader>&amp;CDRAFT FOR STATE FEEDBACK ONLY</oddHeader>
    <oddFooter>&amp;RSeptember 9, 2020</oddFooter>
  </headerFooter>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5FDB-9446-4231-A8F2-826939B5B388}">
  <sheetPr>
    <pageSetUpPr fitToPage="1"/>
  </sheetPr>
  <dimension ref="A1:CZ135"/>
  <sheetViews>
    <sheetView showGridLines="0" zoomScale="85" zoomScaleNormal="85"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IF('I_State&amp;Prog_Info'!L15="","[Program 8]",'I_State&amp;Prog_Info'!L15)</f>
        <v>[Program 8]</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IF('I_State&amp;Prog_Info'!L17="","(Placeholder for plan type)",'I_State&amp;Prog_Info'!L17)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IF('I_State&amp;Prog_Info'!L59="","(Placeholder for providers)",'I_State&amp;Prog_Info'!L59)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IF('I_State&amp;Prog_Info'!L39="","(Placeholder for separate analysis and results document)",'I_State&amp;Prog_Info'!L39)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IF('I_State&amp;Prog_Info'!L40="","(Placeholder for separate analysis and results document)",'I_State&amp;Prog_Info'!L40)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IF('I_State&amp;Prog_Info'!L41="","(Placeholder for separate analysis and results document)",'I_State&amp;Prog_Info'!L41)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biRVThJhFHakeJpIO4I+C4WlRyAo3VEJt3iq4V8XtFef+nMZVAEfpa2lTUOoCX4rn4JDcNVCRAphBfE74AIqFQ==" saltValue="wDPuVTh6I7gMgyK/FDMu1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E160031F-7A8E-46D0-BDFD-4CC99C7B015A}"/>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437E512E-82DD-469C-A057-B753A0E189B1}">
          <x14:formula1>
            <xm:f>'Set Values'!$H$3:$H$12</xm:f>
          </x14:formula1>
          <xm:sqref>E18:CZ18</xm:sqref>
        </x14:dataValidation>
        <x14:dataValidation type="list" allowBlank="1" showInputMessage="1" xr:uid="{7E963080-AB07-4802-95DB-A72B6AEEDD2E}">
          <x14:formula1>
            <xm:f>'Set Values'!$K$3:$K$10</xm:f>
          </x14:formula1>
          <xm:sqref>E23:L23</xm:sqref>
        </x14:dataValidation>
        <x14:dataValidation type="list" allowBlank="1" showInputMessage="1" prompt="To enter free text, select cell and type - do not click into cell" xr:uid="{50C0715F-748E-4CB9-AE52-29567299B209}">
          <x14:formula1>
            <xm:f>'Set Values'!$G$3:$G$14</xm:f>
          </x14:formula1>
          <xm:sqref>E16:CZ16</xm:sqref>
        </x14:dataValidation>
        <x14:dataValidation type="list" allowBlank="1" showInputMessage="1" showErrorMessage="1" xr:uid="{22B2B594-F1B2-462E-8A7F-7F90BC7613C3}">
          <x14:formula1>
            <xm:f>'Set Values'!$L$3:$L$5</xm:f>
          </x14:formula1>
          <xm:sqref>E24:L24</xm:sqref>
        </x14:dataValidation>
        <x14:dataValidation type="list" allowBlank="1" showInputMessage="1" showErrorMessage="1" xr:uid="{E346A345-3D21-4FDA-B46E-E483B0A691B5}">
          <x14:formula1>
            <xm:f>'Set Values'!$M$3:$M$4</xm:f>
          </x14:formula1>
          <xm:sqref>E31:AR31 E38:AR38</xm:sqref>
        </x14:dataValidation>
        <x14:dataValidation type="list" allowBlank="1" showInputMessage="1" prompt="To enter free text, select cell and type - do not click into cell" xr:uid="{62AABD41-C20F-4BD4-B662-91C28AF5805D}">
          <x14:formula1>
            <xm:f>'Set Values'!$F$3:$F$12</xm:f>
          </x14:formula1>
          <xm:sqref>E14:CZ14</xm:sqref>
        </x14:dataValidation>
        <x14:dataValidation type="list" allowBlank="1" showInputMessage="1" prompt="To enter free text, select cell and type - do not click into cell" xr:uid="{C0793C1A-129B-4843-9504-2F11BB609DA2}">
          <x14:formula1>
            <xm:f>'Set Values'!$I$3:$I$7</xm:f>
          </x14:formula1>
          <xm:sqref>E17:CZ17</xm:sqref>
        </x14:dataValidation>
        <x14:dataValidation type="list" allowBlank="1" showInputMessage="1" xr:uid="{87792807-1F37-47C1-860A-A0A92485CF20}">
          <x14:formula1>
            <xm:f>'Set Values'!$I$3:$I$7</xm:f>
          </x14:formula1>
          <xm:sqref>E19:CZ19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8D885-ABB1-4572-9BBD-5852DC1E8673}">
  <sheetPr>
    <pageSetUpPr fitToPage="1"/>
  </sheetPr>
  <dimension ref="A1:CZ135"/>
  <sheetViews>
    <sheetView showGridLines="0" zoomScale="85" zoomScaleNormal="85"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IF('I_State&amp;Prog_Info'!M15="","[Program 9]",'I_State&amp;Prog_Info'!M15)</f>
        <v>[Program 9]</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IF('I_State&amp;Prog_Info'!M17="","(Placeholder for plan type)",'I_State&amp;Prog_Info'!M17)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IF('I_State&amp;Prog_Info'!M59="","(Placeholder for providers)",'I_State&amp;Prog_Info'!M59)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IF('I_State&amp;Prog_Info'!M39="","(Placeholder for separate analysis and results document)",'I_State&amp;Prog_Info'!M39)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IF('I_State&amp;Prog_Info'!M40="","(Placeholder for separate analysis and results document)",'I_State&amp;Prog_Info'!M40)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IF('I_State&amp;Prog_Info'!M41="","(Placeholder for separate analysis and results document)",'I_State&amp;Prog_Info'!M41)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daGXQqEV0oyrxfhl7Y/ohz5YAp8iF0v0nA14lnkJJnwnqTcIzX07/g6QSS1jQjdUe11eMYJ4blvKELO64t4ZXw==" saltValue="L81yZ6xHcnGDvDzluHbu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77C9DF37-7090-4776-B597-047A2D659D02}"/>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ECFE8060-767D-453A-AFA3-CB676C0D35DA}">
          <x14:formula1>
            <xm:f>'Set Values'!$I$3:$I$7</xm:f>
          </x14:formula1>
          <xm:sqref>E19:CZ19</xm:sqref>
        </x14:dataValidation>
        <x14:dataValidation type="list" allowBlank="1" showInputMessage="1" prompt="To enter free text, select cell and type - do not click into cell" xr:uid="{8E5AD156-595A-4232-A6A1-BF60F6598EF6}">
          <x14:formula1>
            <xm:f>'Set Values'!$I$3:$I$7</xm:f>
          </x14:formula1>
          <xm:sqref>E17:CZ17</xm:sqref>
        </x14:dataValidation>
        <x14:dataValidation type="list" allowBlank="1" showInputMessage="1" prompt="To enter free text, select cell and type - do not click into cell" xr:uid="{B0022BDB-BC50-4CBC-BF0E-361BE072E1C1}">
          <x14:formula1>
            <xm:f>'Set Values'!$F$3:$F$12</xm:f>
          </x14:formula1>
          <xm:sqref>E14:CZ14</xm:sqref>
        </x14:dataValidation>
        <x14:dataValidation type="list" allowBlank="1" showInputMessage="1" showErrorMessage="1" xr:uid="{6A3DE69B-9DBA-46AE-A532-C80669D5BC92}">
          <x14:formula1>
            <xm:f>'Set Values'!$M$3:$M$4</xm:f>
          </x14:formula1>
          <xm:sqref>E31:AR31 E38:AR38</xm:sqref>
        </x14:dataValidation>
        <x14:dataValidation type="list" allowBlank="1" showInputMessage="1" showErrorMessage="1" xr:uid="{A385F201-A511-4E72-AF62-FC7062A70C53}">
          <x14:formula1>
            <xm:f>'Set Values'!$L$3:$L$5</xm:f>
          </x14:formula1>
          <xm:sqref>E24:L24</xm:sqref>
        </x14:dataValidation>
        <x14:dataValidation type="list" allowBlank="1" showInputMessage="1" prompt="To enter free text, select cell and type - do not click into cell" xr:uid="{425AAA53-F7F0-477E-8B5A-13F0B9BD8FCA}">
          <x14:formula1>
            <xm:f>'Set Values'!$G$3:$G$14</xm:f>
          </x14:formula1>
          <xm:sqref>E16:CZ16</xm:sqref>
        </x14:dataValidation>
        <x14:dataValidation type="list" allowBlank="1" showInputMessage="1" xr:uid="{5FE75B69-7C48-4DAD-8E9A-DE6A5D3561C7}">
          <x14:formula1>
            <xm:f>'Set Values'!$K$3:$K$10</xm:f>
          </x14:formula1>
          <xm:sqref>E23:L23</xm:sqref>
        </x14:dataValidation>
        <x14:dataValidation type="list" allowBlank="1" showInputMessage="1" prompt="To enter free text, select cell and type - do not click into cell" xr:uid="{A95AD7DC-7ECC-42C5-820F-854013EA7028}">
          <x14:formula1>
            <xm:f>'Set Values'!$H$3:$H$12</xm:f>
          </x14:formula1>
          <xm:sqref>E18:CZ18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D6C9C-C919-45FC-8C0B-1EBFF50E99B8}">
  <sheetPr>
    <pageSetUpPr fitToPage="1"/>
  </sheetPr>
  <dimension ref="A1:CZ135"/>
  <sheetViews>
    <sheetView showGridLines="0" zoomScale="85" zoomScaleNormal="85"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IF('I_State&amp;Prog_Info'!N15="","[Program 10]",'I_State&amp;Prog_Info'!N15)</f>
        <v>[Program 10]</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IF('I_State&amp;Prog_Info'!N17="","(Placeholder for plan type)",'I_State&amp;Prog_Info'!N17)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IF('I_State&amp;Prog_Info'!N59="","(Placeholder for providers)",'I_State&amp;Prog_Info'!N59)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IF('I_State&amp;Prog_Info'!N39="","(Placeholder for separate analysis and results document)",'I_State&amp;Prog_Info'!N39)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IF('I_State&amp;Prog_Info'!N40="","(Placeholder for separate analysis and results document)",'I_State&amp;Prog_Info'!N40)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IF('I_State&amp;Prog_Info'!N41="","(Placeholder for separate analysis and results document)",'I_State&amp;Prog_Info'!N41)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VajhkPqf+WWtla/n5t9c08fqXuV6iii19uQjT57FOsbUGceN1fXyLRxOrTFEbzEv8qfYldDIPqTJNjHCsXfCBw==" saltValue="1+OP/JvLkk5ruv8ojBoqC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AFE3378C-1D6D-47B2-A055-80AC6B9FDE22}"/>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37290AD6-5413-4EB3-889B-2C1C8D21644D}">
          <x14:formula1>
            <xm:f>'Set Values'!$H$3:$H$12</xm:f>
          </x14:formula1>
          <xm:sqref>E18:CZ18</xm:sqref>
        </x14:dataValidation>
        <x14:dataValidation type="list" allowBlank="1" showInputMessage="1" xr:uid="{AC29E261-A2A5-4274-A587-FF035D8F099A}">
          <x14:formula1>
            <xm:f>'Set Values'!$K$3:$K$10</xm:f>
          </x14:formula1>
          <xm:sqref>E23:L23</xm:sqref>
        </x14:dataValidation>
        <x14:dataValidation type="list" allowBlank="1" showInputMessage="1" prompt="To enter free text, select cell and type - do not click into cell" xr:uid="{E0A36956-4D87-4203-B3F3-6FD0C1201687}">
          <x14:formula1>
            <xm:f>'Set Values'!$G$3:$G$14</xm:f>
          </x14:formula1>
          <xm:sqref>E16:CZ16</xm:sqref>
        </x14:dataValidation>
        <x14:dataValidation type="list" allowBlank="1" showInputMessage="1" showErrorMessage="1" xr:uid="{4A0EAADA-0FE3-4BCF-843E-48AD3F92A5A5}">
          <x14:formula1>
            <xm:f>'Set Values'!$L$3:$L$5</xm:f>
          </x14:formula1>
          <xm:sqref>E24:L24</xm:sqref>
        </x14:dataValidation>
        <x14:dataValidation type="list" allowBlank="1" showInputMessage="1" showErrorMessage="1" xr:uid="{303F768A-E342-43F2-A2E2-CC30AC00859E}">
          <x14:formula1>
            <xm:f>'Set Values'!$M$3:$M$4</xm:f>
          </x14:formula1>
          <xm:sqref>E31:AR31 E38:AR38</xm:sqref>
        </x14:dataValidation>
        <x14:dataValidation type="list" allowBlank="1" showInputMessage="1" prompt="To enter free text, select cell and type - do not click into cell" xr:uid="{80FD821F-3300-4A25-97E8-E801B024A418}">
          <x14:formula1>
            <xm:f>'Set Values'!$F$3:$F$12</xm:f>
          </x14:formula1>
          <xm:sqref>E14:CZ14</xm:sqref>
        </x14:dataValidation>
        <x14:dataValidation type="list" allowBlank="1" showInputMessage="1" prompt="To enter free text, select cell and type - do not click into cell" xr:uid="{F310BD38-9DB1-4958-8473-1519073BE3A4}">
          <x14:formula1>
            <xm:f>'Set Values'!$I$3:$I$7</xm:f>
          </x14:formula1>
          <xm:sqref>E17:CZ17</xm:sqref>
        </x14:dataValidation>
        <x14:dataValidation type="list" allowBlank="1" showInputMessage="1" xr:uid="{A1B4DF53-1631-4FA0-9CCF-6462F44C353A}">
          <x14:formula1>
            <xm:f>'Set Values'!$I$3:$I$7</xm:f>
          </x14:formula1>
          <xm:sqref>E19:CZ19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4761-19EA-49BE-974F-37B664C804CF}">
  <sheetPr>
    <pageSetUpPr fitToPage="1"/>
  </sheetPr>
  <dimension ref="A1:CZ135"/>
  <sheetViews>
    <sheetView showGridLines="0" zoomScale="85" zoomScaleNormal="85"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IF('I_State&amp;Prog_Info'!O15="","[Program 11]",'I_State&amp;Prog_Info'!O15)</f>
        <v>[Program 11]</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IF('I_State&amp;Prog_Info'!O17="","(Placeholder for plan type)",'I_State&amp;Prog_Info'!O17)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IF('I_State&amp;Prog_Info'!O59="","(Placeholder for providers)",'I_State&amp;Prog_Info'!O59)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IF('I_State&amp;Prog_Info'!O39="","(Placeholder for separate analysis and results document)",'I_State&amp;Prog_Info'!O39)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IF('I_State&amp;Prog_Info'!O40="","(Placeholder for separate analysis and results document)",'I_State&amp;Prog_Info'!O40)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IF('I_State&amp;Prog_Info'!O41="","(Placeholder for separate analysis and results document)",'I_State&amp;Prog_Info'!O41)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AA2AKo/bnUF8kYCDCLs/4yEpXyRnpw8CKoviWMuiYuEe0SgYHqUpXmhBs6fn1+xBWypkgE7mpKLPkE9bLvLlow==" saltValue="POAWy9tW1+6fiKfhho3CD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B8F0B70B-5E2D-4938-81B7-5AD8CE11D8E0}"/>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AB40D979-525D-4604-9E50-177C4C9DFC6D}">
          <x14:formula1>
            <xm:f>'Set Values'!$I$3:$I$7</xm:f>
          </x14:formula1>
          <xm:sqref>E19:CZ19</xm:sqref>
        </x14:dataValidation>
        <x14:dataValidation type="list" allowBlank="1" showInputMessage="1" prompt="To enter free text, select cell and type - do not click into cell" xr:uid="{5FCE09CE-43DE-4F0B-AEA6-A7166F94463B}">
          <x14:formula1>
            <xm:f>'Set Values'!$I$3:$I$7</xm:f>
          </x14:formula1>
          <xm:sqref>E17:CZ17</xm:sqref>
        </x14:dataValidation>
        <x14:dataValidation type="list" allowBlank="1" showInputMessage="1" prompt="To enter free text, select cell and type - do not click into cell" xr:uid="{DAFCC888-C504-41D2-9687-4B706000E74F}">
          <x14:formula1>
            <xm:f>'Set Values'!$F$3:$F$12</xm:f>
          </x14:formula1>
          <xm:sqref>E14:CZ14</xm:sqref>
        </x14:dataValidation>
        <x14:dataValidation type="list" allowBlank="1" showInputMessage="1" showErrorMessage="1" xr:uid="{0DDE28CB-8C94-421F-98F5-918837D2F733}">
          <x14:formula1>
            <xm:f>'Set Values'!$M$3:$M$4</xm:f>
          </x14:formula1>
          <xm:sqref>E31:AR31 E38:AR38</xm:sqref>
        </x14:dataValidation>
        <x14:dataValidation type="list" allowBlank="1" showInputMessage="1" showErrorMessage="1" xr:uid="{E64FBDB8-33F0-4725-A976-2FE29584B4EC}">
          <x14:formula1>
            <xm:f>'Set Values'!$L$3:$L$5</xm:f>
          </x14:formula1>
          <xm:sqref>E24:L24</xm:sqref>
        </x14:dataValidation>
        <x14:dataValidation type="list" allowBlank="1" showInputMessage="1" prompt="To enter free text, select cell and type - do not click into cell" xr:uid="{EF469232-395C-4587-B483-ADD19AFC1294}">
          <x14:formula1>
            <xm:f>'Set Values'!$G$3:$G$14</xm:f>
          </x14:formula1>
          <xm:sqref>E16:CZ16</xm:sqref>
        </x14:dataValidation>
        <x14:dataValidation type="list" allowBlank="1" showInputMessage="1" xr:uid="{7ABDF271-06A2-41DB-B668-25C2F2C49CE5}">
          <x14:formula1>
            <xm:f>'Set Values'!$K$3:$K$10</xm:f>
          </x14:formula1>
          <xm:sqref>E23:L23</xm:sqref>
        </x14:dataValidation>
        <x14:dataValidation type="list" allowBlank="1" showInputMessage="1" prompt="To enter free text, select cell and type - do not click into cell" xr:uid="{06A73DE9-83CD-4550-A240-A31E771B6E31}">
          <x14:formula1>
            <xm:f>'Set Values'!$H$3:$H$12</xm:f>
          </x14:formula1>
          <xm:sqref>E18:CZ18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DD15-957D-4D92-A43A-80B51667548F}">
  <sheetPr>
    <pageSetUpPr fitToPage="1"/>
  </sheetPr>
  <dimension ref="A1:CZ135"/>
  <sheetViews>
    <sheetView showGridLines="0" zoomScale="85" zoomScaleNormal="85"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IF('I_State&amp;Prog_Info'!P15="","[Program 12]",'I_State&amp;Prog_Info'!P15)</f>
        <v>[Program 12]</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IF('I_State&amp;Prog_Info'!P17="","(Placeholder for plan type)",'I_State&amp;Prog_Info'!P17)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IF('I_State&amp;Prog_Info'!P59="","(Placeholder for providers)",'I_State&amp;Prog_Info'!P59)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IF('I_State&amp;Prog_Info'!P39="","(Placeholder for separate analysis and results document)",'I_State&amp;Prog_Info'!P39)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IF('I_State&amp;Prog_Info'!P40="","(Placeholder for separate analysis and results document)",'I_State&amp;Prog_Info'!P40)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IF('I_State&amp;Prog_Info'!P41="","(Placeholder for separate analysis and results document)",'I_State&amp;Prog_Info'!P41)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uq+A72ntYWA7BCTYX4D+CWabCxiiF09f7M4Sx5SrU8AzrQ4WggfegzJt/qrVKbT44niuv2VRuA+VuUccCZeIFQ==" saltValue="77iSFqaQzytiqAOGklve4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59BB5A2C-E86D-4884-A3BE-DE5F09F785C1}"/>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782BE8C4-DFF7-4D0F-854A-B142475EA28C}">
          <x14:formula1>
            <xm:f>'Set Values'!$H$3:$H$12</xm:f>
          </x14:formula1>
          <xm:sqref>E18:CZ18</xm:sqref>
        </x14:dataValidation>
        <x14:dataValidation type="list" allowBlank="1" showInputMessage="1" xr:uid="{7544A966-BB09-4B69-967B-C5824767E572}">
          <x14:formula1>
            <xm:f>'Set Values'!$K$3:$K$10</xm:f>
          </x14:formula1>
          <xm:sqref>E23:L23</xm:sqref>
        </x14:dataValidation>
        <x14:dataValidation type="list" allowBlank="1" showInputMessage="1" prompt="To enter free text, select cell and type - do not click into cell" xr:uid="{B9DEF982-CFD8-4D5F-9DDA-D2A7197DD3E3}">
          <x14:formula1>
            <xm:f>'Set Values'!$G$3:$G$14</xm:f>
          </x14:formula1>
          <xm:sqref>E16:CZ16</xm:sqref>
        </x14:dataValidation>
        <x14:dataValidation type="list" allowBlank="1" showInputMessage="1" showErrorMessage="1" xr:uid="{F03198FA-E6E2-45A5-B397-67AB0451A84F}">
          <x14:formula1>
            <xm:f>'Set Values'!$L$3:$L$5</xm:f>
          </x14:formula1>
          <xm:sqref>E24:L24</xm:sqref>
        </x14:dataValidation>
        <x14:dataValidation type="list" allowBlank="1" showInputMessage="1" showErrorMessage="1" xr:uid="{2ADCCD5F-91E5-4DCB-B871-AE922A5B18F8}">
          <x14:formula1>
            <xm:f>'Set Values'!$M$3:$M$4</xm:f>
          </x14:formula1>
          <xm:sqref>E31:AR31 E38:AR38</xm:sqref>
        </x14:dataValidation>
        <x14:dataValidation type="list" allowBlank="1" showInputMessage="1" prompt="To enter free text, select cell and type - do not click into cell" xr:uid="{D640F519-4DD8-48F0-B382-9E90F5AEFA87}">
          <x14:formula1>
            <xm:f>'Set Values'!$F$3:$F$12</xm:f>
          </x14:formula1>
          <xm:sqref>E14:CZ14</xm:sqref>
        </x14:dataValidation>
        <x14:dataValidation type="list" allowBlank="1" showInputMessage="1" prompt="To enter free text, select cell and type - do not click into cell" xr:uid="{27D8D145-55D4-4E2B-8F37-A781F8F83E66}">
          <x14:formula1>
            <xm:f>'Set Values'!$I$3:$I$7</xm:f>
          </x14:formula1>
          <xm:sqref>E17:CZ17</xm:sqref>
        </x14:dataValidation>
        <x14:dataValidation type="list" allowBlank="1" showInputMessage="1" xr:uid="{D40D5A2D-BB2D-4789-A425-60CD2B973D9B}">
          <x14:formula1>
            <xm:f>'Set Values'!$I$3:$I$7</xm:f>
          </x14:formula1>
          <xm:sqref>E19:CZ19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6065E-0299-48F3-A8D4-B0D41D670C62}">
  <sheetPr>
    <pageSetUpPr fitToPage="1"/>
  </sheetPr>
  <dimension ref="A1:CZ135"/>
  <sheetViews>
    <sheetView showGridLines="0" zoomScale="85" zoomScaleNormal="85"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IF('I_State&amp;Prog_Info'!Q15="","[Program 13]",'I_State&amp;Prog_Info'!Q15)</f>
        <v>[Program 13]</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IF('I_State&amp;Prog_Info'!Q17="","(Placeholder for plan type)",'I_State&amp;Prog_Info'!Q17)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IF('I_State&amp;Prog_Info'!Q59="","(Placeholder for providers)",'I_State&amp;Prog_Info'!Q59)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IF('I_State&amp;Prog_Info'!Q39="","(Placeholder for separate analysis and results document)",'I_State&amp;Prog_Info'!Q39)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IF('I_State&amp;Prog_Info'!Q40="","(Placeholder for separate analysis and results document)",'I_State&amp;Prog_Info'!Q40)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IF('I_State&amp;Prog_Info'!Q41="","(Placeholder for separate analysis and results document)",'I_State&amp;Prog_Info'!Q41)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yg6fuPX3k7NwxR/ITO3StvFW05bo25kideogmtcrNbXYSRhUQqeB5U+/7IPMQCke6taDyNqDGUZk/7LWxHw1nA==" saltValue="2cESYK3RmeX4PRMyDCK7Z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DA890EE7-48E3-4485-9FF8-BE0D9FFDCBCE}"/>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A3DEED02-B3F6-4FC7-B129-761C42173015}">
          <x14:formula1>
            <xm:f>'Set Values'!$I$3:$I$7</xm:f>
          </x14:formula1>
          <xm:sqref>E19:CZ19</xm:sqref>
        </x14:dataValidation>
        <x14:dataValidation type="list" allowBlank="1" showInputMessage="1" prompt="To enter free text, select cell and type - do not click into cell" xr:uid="{811231D5-2F25-40B5-B08A-FC9A01341124}">
          <x14:formula1>
            <xm:f>'Set Values'!$I$3:$I$7</xm:f>
          </x14:formula1>
          <xm:sqref>E17:CZ17</xm:sqref>
        </x14:dataValidation>
        <x14:dataValidation type="list" allowBlank="1" showInputMessage="1" prompt="To enter free text, select cell and type - do not click into cell" xr:uid="{1F6D212C-96C4-4A05-A207-C07AF47115CD}">
          <x14:formula1>
            <xm:f>'Set Values'!$F$3:$F$12</xm:f>
          </x14:formula1>
          <xm:sqref>E14:CZ14</xm:sqref>
        </x14:dataValidation>
        <x14:dataValidation type="list" allowBlank="1" showInputMessage="1" showErrorMessage="1" xr:uid="{34AAEC27-1C09-4466-9994-AEE4934331DC}">
          <x14:formula1>
            <xm:f>'Set Values'!$M$3:$M$4</xm:f>
          </x14:formula1>
          <xm:sqref>E31:AR31 E38:AR38</xm:sqref>
        </x14:dataValidation>
        <x14:dataValidation type="list" allowBlank="1" showInputMessage="1" showErrorMessage="1" xr:uid="{43A0341F-BAB8-48F6-AB69-2E9BC0E49860}">
          <x14:formula1>
            <xm:f>'Set Values'!$L$3:$L$5</xm:f>
          </x14:formula1>
          <xm:sqref>E24:L24</xm:sqref>
        </x14:dataValidation>
        <x14:dataValidation type="list" allowBlank="1" showInputMessage="1" prompt="To enter free text, select cell and type - do not click into cell" xr:uid="{CA63D461-A80C-4CEA-8381-4CBAD21BD321}">
          <x14:formula1>
            <xm:f>'Set Values'!$G$3:$G$14</xm:f>
          </x14:formula1>
          <xm:sqref>E16:CZ16</xm:sqref>
        </x14:dataValidation>
        <x14:dataValidation type="list" allowBlank="1" showInputMessage="1" xr:uid="{CD19943E-7738-4CB6-BC76-11AE611F9C89}">
          <x14:formula1>
            <xm:f>'Set Values'!$K$3:$K$10</xm:f>
          </x14:formula1>
          <xm:sqref>E23:L23</xm:sqref>
        </x14:dataValidation>
        <x14:dataValidation type="list" allowBlank="1" showInputMessage="1" prompt="To enter free text, select cell and type - do not click into cell" xr:uid="{3EC7EB71-CB40-4C3E-983A-974C6680E963}">
          <x14:formula1>
            <xm:f>'Set Values'!$H$3:$H$12</xm:f>
          </x14:formula1>
          <xm:sqref>E18:CZ18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479C-46D7-4C2F-922F-C8DB305670C1}">
  <sheetPr>
    <pageSetUpPr fitToPage="1"/>
  </sheetPr>
  <dimension ref="A1:CZ135"/>
  <sheetViews>
    <sheetView showGridLines="0" zoomScale="85" zoomScaleNormal="85"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IF('I_State&amp;Prog_Info'!R15="","[Program 14]",'I_State&amp;Prog_Info'!R15)</f>
        <v>[Program 14]</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IF('I_State&amp;Prog_Info'!R17="","(Placeholder for plan type)",'I_State&amp;Prog_Info'!R17)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IF('I_State&amp;Prog_Info'!R59="","(Placeholder for providers)",'I_State&amp;Prog_Info'!R59)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IF('I_State&amp;Prog_Info'!R39="","(Placeholder for separate analysis and results document)",'I_State&amp;Prog_Info'!R39)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IF('I_State&amp;Prog_Info'!R40="","(Placeholder for separate analysis and results document)",'I_State&amp;Prog_Info'!R40)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IF('I_State&amp;Prog_Info'!R41="","(Placeholder for separate analysis and results document)",'I_State&amp;Prog_Info'!R41)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woRvq6Whzm4ZvhA1QGe0FY0hx+3Jha7tkXOaVw/OhOD3SUl5xbtiKFsto3HFCrQ898oN4KsLvFJTMFYKDzBijQ==" saltValue="eBvXt+xUsYQ4hBpx15hLU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252AA2F6-6006-456A-B455-97314E6BB03C}"/>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69EF03AA-8A57-4612-A575-2EF2089F58A0}">
          <x14:formula1>
            <xm:f>'Set Values'!$H$3:$H$12</xm:f>
          </x14:formula1>
          <xm:sqref>E18:CZ18</xm:sqref>
        </x14:dataValidation>
        <x14:dataValidation type="list" allowBlank="1" showInputMessage="1" xr:uid="{4BDAF948-DE56-451F-A4A6-CA36D1C06A84}">
          <x14:formula1>
            <xm:f>'Set Values'!$K$3:$K$10</xm:f>
          </x14:formula1>
          <xm:sqref>E23:L23</xm:sqref>
        </x14:dataValidation>
        <x14:dataValidation type="list" allowBlank="1" showInputMessage="1" prompt="To enter free text, select cell and type - do not click into cell" xr:uid="{F25AD7E9-B066-4653-A039-DA36B6249E81}">
          <x14:formula1>
            <xm:f>'Set Values'!$G$3:$G$14</xm:f>
          </x14:formula1>
          <xm:sqref>E16:CZ16</xm:sqref>
        </x14:dataValidation>
        <x14:dataValidation type="list" allowBlank="1" showInputMessage="1" showErrorMessage="1" xr:uid="{25765A14-32E8-41AF-875D-E14979D7CF2F}">
          <x14:formula1>
            <xm:f>'Set Values'!$L$3:$L$5</xm:f>
          </x14:formula1>
          <xm:sqref>E24:L24</xm:sqref>
        </x14:dataValidation>
        <x14:dataValidation type="list" allowBlank="1" showInputMessage="1" showErrorMessage="1" xr:uid="{6157F71B-8236-4EDD-A436-B0119E63C871}">
          <x14:formula1>
            <xm:f>'Set Values'!$M$3:$M$4</xm:f>
          </x14:formula1>
          <xm:sqref>E31:AR31 E38:AR38</xm:sqref>
        </x14:dataValidation>
        <x14:dataValidation type="list" allowBlank="1" showInputMessage="1" prompt="To enter free text, select cell and type - do not click into cell" xr:uid="{E3DECB77-DA2D-418F-BBA5-96D78E90CEF1}">
          <x14:formula1>
            <xm:f>'Set Values'!$F$3:$F$12</xm:f>
          </x14:formula1>
          <xm:sqref>E14:CZ14</xm:sqref>
        </x14:dataValidation>
        <x14:dataValidation type="list" allowBlank="1" showInputMessage="1" prompt="To enter free text, select cell and type - do not click into cell" xr:uid="{5FD438B2-B2C2-4D6B-BF27-CA08C0FA107D}">
          <x14:formula1>
            <xm:f>'Set Values'!$I$3:$I$7</xm:f>
          </x14:formula1>
          <xm:sqref>E17:CZ17</xm:sqref>
        </x14:dataValidation>
        <x14:dataValidation type="list" allowBlank="1" showInputMessage="1" xr:uid="{F79C7EF8-08DA-471B-863D-5229E0C762B9}">
          <x14:formula1>
            <xm:f>'Set Values'!$I$3:$I$7</xm:f>
          </x14:formula1>
          <xm:sqref>E19:CZ19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AFE74-3590-4251-A4B5-7F366DEF7DEB}">
  <sheetPr>
    <pageSetUpPr fitToPage="1"/>
  </sheetPr>
  <dimension ref="A1:CZ135"/>
  <sheetViews>
    <sheetView showGridLines="0" tabSelected="1" zoomScale="85" zoomScaleNormal="85"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IF('I_State&amp;Prog_Info'!S15="","[Program 15]",'I_State&amp;Prog_Info'!S15)</f>
        <v>[Program 15]</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IF('I_State&amp;Prog_Info'!S17="","(Placeholder for plan type)",'I_State&amp;Prog_Info'!S17)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IF('I_State&amp;Prog_Info'!S59="","(Placeholder for providers)",'I_State&amp;Prog_Info'!S59)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IF('I_State&amp;Prog_Info'!S39="","(Placeholder for separate analysis and results document)",'I_State&amp;Prog_Info'!S39)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IF('I_State&amp;Prog_Info'!S40="","(Placeholder for separate analysis and results document)",'I_State&amp;Prog_Info'!S40)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IF('I_State&amp;Prog_Info'!S41="","(Placeholder for separate analysis and results document)",'I_State&amp;Prog_Info'!S41)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1woHv7Vhb4ldyZq932DmFTXH4159LPQ0YHMSooaOTlLQ2icE4J8TvwAhQi8DHNEHeyDhGDFCW05AE0VkFeWIkQ==" saltValue="uxqu/d130pAi6DBx4MwAd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9A4CB9E3-70B8-478C-85B0-E1DBFD22D186}"/>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DCEC3A77-FCCC-4DB4-AB51-6E17B960399F}">
          <x14:formula1>
            <xm:f>'Set Values'!$I$3:$I$7</xm:f>
          </x14:formula1>
          <xm:sqref>E19:CZ19</xm:sqref>
        </x14:dataValidation>
        <x14:dataValidation type="list" allowBlank="1" showInputMessage="1" prompt="To enter free text, select cell and type - do not click into cell" xr:uid="{4A086885-A390-41CE-BD53-B5C7CC37A06E}">
          <x14:formula1>
            <xm:f>'Set Values'!$I$3:$I$7</xm:f>
          </x14:formula1>
          <xm:sqref>E17:CZ17</xm:sqref>
        </x14:dataValidation>
        <x14:dataValidation type="list" allowBlank="1" showInputMessage="1" prompt="To enter free text, select cell and type - do not click into cell" xr:uid="{B8B3420D-FF38-4693-82EC-11D5E377146F}">
          <x14:formula1>
            <xm:f>'Set Values'!$F$3:$F$12</xm:f>
          </x14:formula1>
          <xm:sqref>E14:CZ14</xm:sqref>
        </x14:dataValidation>
        <x14:dataValidation type="list" allowBlank="1" showInputMessage="1" showErrorMessage="1" xr:uid="{266FF4B5-2D4A-4032-9C4B-8FBF41A65BD6}">
          <x14:formula1>
            <xm:f>'Set Values'!$M$3:$M$4</xm:f>
          </x14:formula1>
          <xm:sqref>E31:AR31 E38:AR38</xm:sqref>
        </x14:dataValidation>
        <x14:dataValidation type="list" allowBlank="1" showInputMessage="1" showErrorMessage="1" xr:uid="{CDEAAE0A-DE50-4EA6-8290-6D1D56D93D15}">
          <x14:formula1>
            <xm:f>'Set Values'!$L$3:$L$5</xm:f>
          </x14:formula1>
          <xm:sqref>E24:L24</xm:sqref>
        </x14:dataValidation>
        <x14:dataValidation type="list" allowBlank="1" showInputMessage="1" prompt="To enter free text, select cell and type - do not click into cell" xr:uid="{1FED3CD0-F56C-4F50-9EEA-7C6BC8577E5D}">
          <x14:formula1>
            <xm:f>'Set Values'!$G$3:$G$14</xm:f>
          </x14:formula1>
          <xm:sqref>E16:CZ16</xm:sqref>
        </x14:dataValidation>
        <x14:dataValidation type="list" allowBlank="1" showInputMessage="1" xr:uid="{50EE3E41-5C97-455F-A6C5-B446E6A33875}">
          <x14:formula1>
            <xm:f>'Set Values'!$K$3:$K$10</xm:f>
          </x14:formula1>
          <xm:sqref>E23:L23</xm:sqref>
        </x14:dataValidation>
        <x14:dataValidation type="list" allowBlank="1" showInputMessage="1" prompt="To enter free text, select cell and type - do not click into cell" xr:uid="{52866B1A-A1F4-4B6D-8AB0-A060D4F47A62}">
          <x14:formula1>
            <xm:f>'Set Values'!$H$3:$H$12</xm:f>
          </x14:formula1>
          <xm:sqref>E18:CZ18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53"/>
  <sheetViews>
    <sheetView zoomScale="80" zoomScaleNormal="80" workbookViewId="0">
      <selection activeCell="E2" sqref="E2"/>
    </sheetView>
  </sheetViews>
  <sheetFormatPr defaultColWidth="9.44140625" defaultRowHeight="13.8" x14ac:dyDescent="0.25"/>
  <cols>
    <col min="1" max="1" width="9.44140625" style="26"/>
    <col min="2" max="2" width="19.44140625" style="26" customWidth="1"/>
    <col min="3" max="3" width="9.44140625" style="26"/>
    <col min="4" max="5" width="21.44140625" style="26" customWidth="1"/>
    <col min="6" max="6" width="21.44140625" style="8" customWidth="1"/>
    <col min="7" max="7" width="19" style="8" customWidth="1"/>
    <col min="8" max="8" width="19.5546875" style="8" customWidth="1"/>
    <col min="9" max="9" width="18.44140625" style="8" customWidth="1"/>
    <col min="10" max="10" width="19.5546875" style="25" customWidth="1"/>
    <col min="11" max="12" width="18.44140625" style="8" customWidth="1"/>
    <col min="13" max="13" width="30.21875" style="8" customWidth="1"/>
    <col min="14" max="14" width="12.44140625" style="8" customWidth="1"/>
    <col min="15" max="22" width="12.44140625" style="10" customWidth="1"/>
    <col min="23" max="16384" width="9.44140625" style="5"/>
  </cols>
  <sheetData>
    <row r="1" spans="1:22" ht="14.4" thickBot="1" x14ac:dyDescent="0.3">
      <c r="A1" s="59" t="s">
        <v>379</v>
      </c>
      <c r="B1" s="60"/>
      <c r="C1" s="5"/>
      <c r="D1" s="5"/>
      <c r="E1" s="5"/>
      <c r="F1" s="10"/>
      <c r="G1" s="27"/>
      <c r="H1" s="27"/>
      <c r="I1" s="27"/>
      <c r="J1" s="24"/>
      <c r="K1" s="27"/>
      <c r="L1" s="27"/>
      <c r="M1" s="27"/>
      <c r="N1" s="10"/>
    </row>
    <row r="2" spans="1:22" s="12" customFormat="1" ht="28.2" thickBot="1" x14ac:dyDescent="0.35">
      <c r="A2" s="13" t="s">
        <v>380</v>
      </c>
      <c r="B2" s="13" t="s">
        <v>51</v>
      </c>
      <c r="C2" s="13" t="s">
        <v>381</v>
      </c>
      <c r="D2" s="13" t="s">
        <v>382</v>
      </c>
      <c r="E2" s="13" t="s">
        <v>383</v>
      </c>
      <c r="F2" s="13" t="s">
        <v>271</v>
      </c>
      <c r="G2" s="14" t="s">
        <v>384</v>
      </c>
      <c r="H2" s="14" t="s">
        <v>385</v>
      </c>
      <c r="I2" s="14" t="s">
        <v>386</v>
      </c>
      <c r="J2" s="14" t="s">
        <v>387</v>
      </c>
      <c r="K2" s="14" t="s">
        <v>388</v>
      </c>
      <c r="L2" s="14" t="s">
        <v>308</v>
      </c>
      <c r="M2" s="14" t="s">
        <v>389</v>
      </c>
      <c r="N2" s="14" t="s">
        <v>390</v>
      </c>
      <c r="O2" s="11"/>
      <c r="P2" s="11"/>
      <c r="Q2" s="11"/>
      <c r="R2" s="11"/>
      <c r="S2" s="11"/>
      <c r="T2" s="11"/>
      <c r="U2" s="11"/>
      <c r="V2" s="11"/>
    </row>
    <row r="3" spans="1:22" ht="55.2" x14ac:dyDescent="0.25">
      <c r="A3" s="18" t="s">
        <v>391</v>
      </c>
      <c r="B3" s="42" t="s">
        <v>392</v>
      </c>
      <c r="C3" s="20" t="s">
        <v>98</v>
      </c>
      <c r="D3" s="42" t="s">
        <v>130</v>
      </c>
      <c r="E3" s="42" t="s">
        <v>393</v>
      </c>
      <c r="F3" s="8" t="s">
        <v>273</v>
      </c>
      <c r="G3" s="8" t="s">
        <v>86</v>
      </c>
      <c r="H3" s="8" t="s">
        <v>394</v>
      </c>
      <c r="I3" s="8" t="s">
        <v>284</v>
      </c>
      <c r="J3" s="48" t="s">
        <v>294</v>
      </c>
      <c r="K3" s="8" t="s">
        <v>395</v>
      </c>
      <c r="L3" s="8" t="s">
        <v>310</v>
      </c>
      <c r="M3" s="8" t="s">
        <v>329</v>
      </c>
      <c r="N3" s="8" t="s">
        <v>396</v>
      </c>
    </row>
    <row r="4" spans="1:22" ht="71.25" customHeight="1" x14ac:dyDescent="0.25">
      <c r="A4" s="19" t="s">
        <v>397</v>
      </c>
      <c r="B4" s="42" t="s">
        <v>54</v>
      </c>
      <c r="C4" s="20" t="s">
        <v>88</v>
      </c>
      <c r="D4" s="42" t="s">
        <v>398</v>
      </c>
      <c r="E4" s="42" t="s">
        <v>399</v>
      </c>
      <c r="F4" s="8" t="s">
        <v>400</v>
      </c>
      <c r="G4" s="8" t="s">
        <v>90</v>
      </c>
      <c r="H4" s="8" t="s">
        <v>290</v>
      </c>
      <c r="I4" s="8" t="s">
        <v>285</v>
      </c>
      <c r="J4" s="48" t="s">
        <v>401</v>
      </c>
      <c r="K4" s="8" t="s">
        <v>402</v>
      </c>
      <c r="L4" s="8" t="s">
        <v>403</v>
      </c>
      <c r="M4" s="8" t="s">
        <v>404</v>
      </c>
      <c r="N4" s="8" t="s">
        <v>74</v>
      </c>
    </row>
    <row r="5" spans="1:22" ht="41.4" x14ac:dyDescent="0.25">
      <c r="A5" s="19" t="s">
        <v>405</v>
      </c>
      <c r="B5" s="42" t="s">
        <v>406</v>
      </c>
      <c r="C5" s="19"/>
      <c r="D5" s="19"/>
      <c r="E5" s="19"/>
      <c r="F5" s="8" t="s">
        <v>407</v>
      </c>
      <c r="G5" s="8" t="s">
        <v>93</v>
      </c>
      <c r="H5" s="8" t="s">
        <v>408</v>
      </c>
      <c r="I5" s="8" t="s">
        <v>283</v>
      </c>
      <c r="J5" s="48" t="s">
        <v>409</v>
      </c>
      <c r="K5" s="8" t="s">
        <v>410</v>
      </c>
      <c r="L5" s="8" t="s">
        <v>306</v>
      </c>
      <c r="N5" s="8" t="s">
        <v>411</v>
      </c>
    </row>
    <row r="6" spans="1:22" ht="41.4" x14ac:dyDescent="0.25">
      <c r="A6" s="19" t="s">
        <v>412</v>
      </c>
      <c r="B6" s="42" t="s">
        <v>413</v>
      </c>
      <c r="C6" s="19"/>
      <c r="D6" s="19"/>
      <c r="E6" s="19"/>
      <c r="F6" s="8" t="s">
        <v>414</v>
      </c>
      <c r="G6" s="8" t="s">
        <v>96</v>
      </c>
      <c r="H6" s="8" t="s">
        <v>289</v>
      </c>
      <c r="I6" s="8" t="s">
        <v>415</v>
      </c>
      <c r="J6" s="48" t="s">
        <v>416</v>
      </c>
      <c r="K6" s="8" t="s">
        <v>417</v>
      </c>
      <c r="N6" s="8" t="s">
        <v>418</v>
      </c>
    </row>
    <row r="7" spans="1:22" ht="55.2" x14ac:dyDescent="0.25">
      <c r="A7" s="19" t="s">
        <v>419</v>
      </c>
      <c r="B7" s="42" t="s">
        <v>420</v>
      </c>
      <c r="C7" s="19"/>
      <c r="D7" s="19"/>
      <c r="E7" s="19"/>
      <c r="F7" s="8" t="s">
        <v>421</v>
      </c>
      <c r="G7" s="8" t="s">
        <v>100</v>
      </c>
      <c r="H7" s="8" t="s">
        <v>422</v>
      </c>
      <c r="I7" s="9" t="s">
        <v>423</v>
      </c>
      <c r="J7" s="48" t="s">
        <v>298</v>
      </c>
      <c r="K7" s="8" t="s">
        <v>424</v>
      </c>
      <c r="N7" s="9" t="s">
        <v>423</v>
      </c>
    </row>
    <row r="8" spans="1:22" ht="55.2" x14ac:dyDescent="0.25">
      <c r="A8" s="19" t="s">
        <v>425</v>
      </c>
      <c r="B8" s="42" t="s">
        <v>426</v>
      </c>
      <c r="C8" s="19"/>
      <c r="D8" s="19"/>
      <c r="E8" s="19"/>
      <c r="F8" s="8" t="s">
        <v>427</v>
      </c>
      <c r="G8" s="8" t="s">
        <v>103</v>
      </c>
      <c r="H8" s="8" t="s">
        <v>428</v>
      </c>
      <c r="J8" s="48" t="s">
        <v>299</v>
      </c>
      <c r="K8" s="8" t="s">
        <v>429</v>
      </c>
    </row>
    <row r="9" spans="1:22" ht="55.2" x14ac:dyDescent="0.25">
      <c r="A9" s="19" t="s">
        <v>430</v>
      </c>
      <c r="B9" s="42" t="s">
        <v>431</v>
      </c>
      <c r="C9" s="19"/>
      <c r="D9" s="19"/>
      <c r="E9" s="19"/>
      <c r="F9" s="8" t="s">
        <v>432</v>
      </c>
      <c r="G9" s="8" t="s">
        <v>106</v>
      </c>
      <c r="H9" s="8" t="s">
        <v>433</v>
      </c>
      <c r="J9" s="48" t="s">
        <v>300</v>
      </c>
      <c r="K9" s="8" t="s">
        <v>306</v>
      </c>
    </row>
    <row r="10" spans="1:22" ht="55.2" x14ac:dyDescent="0.25">
      <c r="A10" s="19" t="s">
        <v>434</v>
      </c>
      <c r="B10" s="42" t="s">
        <v>435</v>
      </c>
      <c r="C10" s="19"/>
      <c r="D10" s="19"/>
      <c r="E10" s="19"/>
      <c r="F10" s="8" t="s">
        <v>436</v>
      </c>
      <c r="G10" s="8" t="s">
        <v>109</v>
      </c>
      <c r="H10" s="8" t="s">
        <v>437</v>
      </c>
      <c r="J10" s="49" t="s">
        <v>423</v>
      </c>
      <c r="K10" s="9" t="s">
        <v>423</v>
      </c>
    </row>
    <row r="11" spans="1:22" x14ac:dyDescent="0.25">
      <c r="A11" s="19" t="s">
        <v>438</v>
      </c>
      <c r="B11" s="19"/>
      <c r="C11" s="19"/>
      <c r="D11" s="19"/>
      <c r="E11" s="19"/>
      <c r="F11" s="8" t="s">
        <v>439</v>
      </c>
      <c r="G11" s="8" t="s">
        <v>112</v>
      </c>
      <c r="H11" s="8" t="s">
        <v>289</v>
      </c>
    </row>
    <row r="12" spans="1:22" ht="27.6" x14ac:dyDescent="0.25">
      <c r="A12" s="19" t="s">
        <v>440</v>
      </c>
      <c r="B12" s="19"/>
      <c r="C12" s="19"/>
      <c r="D12" s="19"/>
      <c r="E12" s="19"/>
      <c r="F12" s="9" t="s">
        <v>423</v>
      </c>
      <c r="G12" s="8" t="s">
        <v>115</v>
      </c>
      <c r="H12" s="9" t="s">
        <v>423</v>
      </c>
    </row>
    <row r="13" spans="1:22" x14ac:dyDescent="0.25">
      <c r="A13" s="19" t="s">
        <v>441</v>
      </c>
      <c r="B13" s="19"/>
      <c r="C13" s="19"/>
      <c r="D13" s="19"/>
      <c r="E13" s="19"/>
      <c r="G13" s="8" t="s">
        <v>118</v>
      </c>
    </row>
    <row r="14" spans="1:22" ht="27.6" x14ac:dyDescent="0.25">
      <c r="A14" s="19" t="s">
        <v>442</v>
      </c>
      <c r="B14" s="19"/>
      <c r="C14" s="19"/>
      <c r="D14" s="19"/>
      <c r="E14" s="19"/>
      <c r="G14" s="9" t="s">
        <v>423</v>
      </c>
    </row>
    <row r="15" spans="1:22" x14ac:dyDescent="0.25">
      <c r="A15" s="19" t="s">
        <v>443</v>
      </c>
      <c r="B15" s="19"/>
      <c r="C15" s="19"/>
      <c r="D15" s="19"/>
      <c r="E15" s="19"/>
    </row>
    <row r="16" spans="1:22" x14ac:dyDescent="0.25">
      <c r="A16" s="19" t="s">
        <v>444</v>
      </c>
      <c r="B16" s="19"/>
      <c r="C16" s="19"/>
      <c r="D16" s="19"/>
      <c r="E16" s="19"/>
    </row>
    <row r="17" spans="1:5" x14ac:dyDescent="0.25">
      <c r="A17" s="19" t="s">
        <v>445</v>
      </c>
      <c r="B17" s="19"/>
      <c r="C17" s="19"/>
      <c r="D17" s="19"/>
      <c r="E17" s="19"/>
    </row>
    <row r="18" spans="1:5" x14ac:dyDescent="0.25">
      <c r="A18" s="19" t="s">
        <v>446</v>
      </c>
      <c r="B18" s="19"/>
      <c r="C18" s="19"/>
      <c r="D18" s="19"/>
      <c r="E18" s="19"/>
    </row>
    <row r="19" spans="1:5" x14ac:dyDescent="0.25">
      <c r="A19" s="19" t="s">
        <v>447</v>
      </c>
      <c r="B19" s="19"/>
      <c r="C19" s="19"/>
      <c r="D19" s="19"/>
      <c r="E19" s="19"/>
    </row>
    <row r="20" spans="1:5" x14ac:dyDescent="0.25">
      <c r="A20" s="19" t="s">
        <v>448</v>
      </c>
      <c r="B20" s="19"/>
      <c r="C20" s="19"/>
      <c r="D20" s="19"/>
      <c r="E20" s="19"/>
    </row>
    <row r="21" spans="1:5" x14ac:dyDescent="0.25">
      <c r="A21" s="19" t="s">
        <v>449</v>
      </c>
      <c r="B21" s="19"/>
      <c r="C21" s="19"/>
      <c r="D21" s="19"/>
      <c r="E21" s="19"/>
    </row>
    <row r="22" spans="1:5" x14ac:dyDescent="0.25">
      <c r="A22" s="19" t="s">
        <v>450</v>
      </c>
      <c r="B22" s="19"/>
      <c r="C22" s="19"/>
      <c r="D22" s="19"/>
      <c r="E22" s="19"/>
    </row>
    <row r="23" spans="1:5" x14ac:dyDescent="0.25">
      <c r="A23" s="19" t="s">
        <v>451</v>
      </c>
      <c r="B23" s="19"/>
      <c r="C23" s="19"/>
      <c r="D23" s="19"/>
      <c r="E23" s="19"/>
    </row>
    <row r="24" spans="1:5" x14ac:dyDescent="0.25">
      <c r="A24" s="19" t="s">
        <v>452</v>
      </c>
      <c r="B24" s="19"/>
      <c r="C24" s="19"/>
      <c r="D24" s="19"/>
      <c r="E24" s="19"/>
    </row>
    <row r="25" spans="1:5" x14ac:dyDescent="0.25">
      <c r="A25" s="19" t="s">
        <v>453</v>
      </c>
      <c r="B25" s="19"/>
      <c r="C25" s="19"/>
      <c r="D25" s="19"/>
      <c r="E25" s="19"/>
    </row>
    <row r="26" spans="1:5" x14ac:dyDescent="0.25">
      <c r="A26" s="19" t="s">
        <v>454</v>
      </c>
      <c r="B26" s="19"/>
      <c r="C26" s="19"/>
      <c r="D26" s="19"/>
      <c r="E26" s="19"/>
    </row>
    <row r="27" spans="1:5" x14ac:dyDescent="0.25">
      <c r="A27" s="19" t="s">
        <v>455</v>
      </c>
      <c r="B27" s="19"/>
      <c r="C27" s="19"/>
      <c r="D27" s="19"/>
      <c r="E27" s="19"/>
    </row>
    <row r="28" spans="1:5" x14ac:dyDescent="0.25">
      <c r="A28" s="19" t="s">
        <v>456</v>
      </c>
      <c r="B28" s="19"/>
      <c r="C28" s="19"/>
      <c r="D28" s="19"/>
      <c r="E28" s="19"/>
    </row>
    <row r="29" spans="1:5" x14ac:dyDescent="0.25">
      <c r="A29" s="19" t="s">
        <v>457</v>
      </c>
      <c r="B29" s="19"/>
      <c r="C29" s="19"/>
      <c r="D29" s="19"/>
      <c r="E29" s="19"/>
    </row>
    <row r="30" spans="1:5" x14ac:dyDescent="0.25">
      <c r="A30" s="19" t="s">
        <v>458</v>
      </c>
      <c r="B30" s="19"/>
      <c r="C30" s="19"/>
      <c r="D30" s="19"/>
      <c r="E30" s="19"/>
    </row>
    <row r="31" spans="1:5" x14ac:dyDescent="0.25">
      <c r="A31" s="19" t="s">
        <v>459</v>
      </c>
      <c r="B31" s="19"/>
      <c r="C31" s="19"/>
      <c r="D31" s="19"/>
      <c r="E31" s="19"/>
    </row>
    <row r="32" spans="1:5" x14ac:dyDescent="0.25">
      <c r="A32" s="19" t="s">
        <v>460</v>
      </c>
      <c r="B32" s="19"/>
      <c r="C32" s="19"/>
      <c r="D32" s="19"/>
      <c r="E32" s="19"/>
    </row>
    <row r="33" spans="1:5" x14ac:dyDescent="0.25">
      <c r="A33" s="19" t="s">
        <v>461</v>
      </c>
      <c r="B33" s="19"/>
      <c r="C33" s="19"/>
      <c r="D33" s="19"/>
      <c r="E33" s="19"/>
    </row>
    <row r="34" spans="1:5" x14ac:dyDescent="0.25">
      <c r="A34" s="19" t="s">
        <v>462</v>
      </c>
      <c r="B34" s="19"/>
      <c r="C34" s="19"/>
      <c r="D34" s="19"/>
      <c r="E34" s="19"/>
    </row>
    <row r="35" spans="1:5" x14ac:dyDescent="0.25">
      <c r="A35" s="19" t="s">
        <v>463</v>
      </c>
      <c r="B35" s="19"/>
      <c r="C35" s="19"/>
      <c r="D35" s="19"/>
      <c r="E35" s="19"/>
    </row>
    <row r="36" spans="1:5" x14ac:dyDescent="0.25">
      <c r="A36" s="19" t="s">
        <v>464</v>
      </c>
      <c r="B36" s="19"/>
      <c r="C36" s="19"/>
      <c r="D36" s="19"/>
      <c r="E36" s="19"/>
    </row>
    <row r="37" spans="1:5" x14ac:dyDescent="0.25">
      <c r="A37" s="20" t="s">
        <v>465</v>
      </c>
      <c r="B37" s="20"/>
      <c r="C37" s="20"/>
      <c r="D37" s="20"/>
      <c r="E37" s="20"/>
    </row>
    <row r="38" spans="1:5" x14ac:dyDescent="0.25">
      <c r="A38" s="20" t="s">
        <v>466</v>
      </c>
      <c r="B38" s="20"/>
      <c r="C38" s="20"/>
      <c r="D38" s="20"/>
      <c r="E38" s="20"/>
    </row>
    <row r="39" spans="1:5" x14ac:dyDescent="0.25">
      <c r="A39" s="20" t="s">
        <v>467</v>
      </c>
      <c r="B39" s="20"/>
      <c r="C39" s="20"/>
      <c r="D39" s="20"/>
      <c r="E39" s="20"/>
    </row>
    <row r="40" spans="1:5" x14ac:dyDescent="0.25">
      <c r="A40" s="20" t="s">
        <v>45</v>
      </c>
      <c r="B40" s="20"/>
      <c r="C40" s="20"/>
      <c r="D40" s="20"/>
      <c r="E40" s="20"/>
    </row>
    <row r="41" spans="1:5" x14ac:dyDescent="0.25">
      <c r="A41" s="20" t="s">
        <v>468</v>
      </c>
      <c r="B41" s="20"/>
      <c r="C41" s="20"/>
      <c r="D41" s="20"/>
      <c r="E41" s="20"/>
    </row>
    <row r="42" spans="1:5" x14ac:dyDescent="0.25">
      <c r="A42" s="20" t="s">
        <v>469</v>
      </c>
      <c r="B42" s="20"/>
      <c r="C42" s="20"/>
      <c r="D42" s="20"/>
      <c r="E42" s="20"/>
    </row>
    <row r="43" spans="1:5" x14ac:dyDescent="0.25">
      <c r="A43" s="20" t="s">
        <v>470</v>
      </c>
      <c r="B43" s="20"/>
      <c r="C43" s="20"/>
      <c r="D43" s="20"/>
      <c r="E43" s="20"/>
    </row>
    <row r="44" spans="1:5" x14ac:dyDescent="0.25">
      <c r="A44" s="20" t="s">
        <v>471</v>
      </c>
      <c r="B44" s="20"/>
      <c r="C44" s="20"/>
      <c r="D44" s="20"/>
      <c r="E44" s="20"/>
    </row>
    <row r="45" spans="1:5" x14ac:dyDescent="0.25">
      <c r="A45" s="20" t="s">
        <v>472</v>
      </c>
      <c r="B45" s="20"/>
      <c r="C45" s="20"/>
      <c r="D45" s="20"/>
      <c r="E45" s="20"/>
    </row>
    <row r="46" spans="1:5" x14ac:dyDescent="0.25">
      <c r="A46" s="20" t="s">
        <v>473</v>
      </c>
      <c r="B46" s="20"/>
      <c r="C46" s="20"/>
      <c r="D46" s="20"/>
      <c r="E46" s="20"/>
    </row>
    <row r="47" spans="1:5" x14ac:dyDescent="0.25">
      <c r="A47" s="19" t="s">
        <v>474</v>
      </c>
      <c r="B47" s="19"/>
      <c r="C47" s="19"/>
      <c r="D47" s="19"/>
      <c r="E47" s="19"/>
    </row>
    <row r="48" spans="1:5" x14ac:dyDescent="0.25">
      <c r="A48" s="19" t="s">
        <v>475</v>
      </c>
      <c r="B48" s="19"/>
      <c r="C48" s="19"/>
      <c r="D48" s="19"/>
      <c r="E48" s="19"/>
    </row>
    <row r="49" spans="1:5" x14ac:dyDescent="0.25">
      <c r="A49" s="19" t="s">
        <v>476</v>
      </c>
      <c r="B49" s="19"/>
      <c r="C49" s="19"/>
      <c r="D49" s="19"/>
      <c r="E49" s="19"/>
    </row>
    <row r="50" spans="1:5" x14ac:dyDescent="0.25">
      <c r="A50" s="19" t="s">
        <v>477</v>
      </c>
      <c r="B50" s="19"/>
      <c r="C50" s="19"/>
      <c r="D50" s="19"/>
      <c r="E50" s="19"/>
    </row>
    <row r="51" spans="1:5" x14ac:dyDescent="0.25">
      <c r="A51" s="19" t="s">
        <v>478</v>
      </c>
      <c r="B51" s="19"/>
      <c r="C51" s="19"/>
      <c r="D51" s="19"/>
      <c r="E51" s="19"/>
    </row>
    <row r="52" spans="1:5" x14ac:dyDescent="0.25">
      <c r="A52" s="19" t="s">
        <v>479</v>
      </c>
      <c r="B52" s="19"/>
      <c r="C52" s="19"/>
      <c r="D52" s="19"/>
      <c r="E52" s="19"/>
    </row>
    <row r="53" spans="1:5" x14ac:dyDescent="0.25">
      <c r="A53" s="19" t="s">
        <v>480</v>
      </c>
      <c r="B53" s="19"/>
      <c r="C53" s="19"/>
      <c r="D53" s="19"/>
      <c r="E53" s="19"/>
    </row>
  </sheetData>
  <sheetProtection algorithmName="SHA-512" hashValue="24W1qqutqgqOJiG/KewV3YtBQqAhlTuEpwc23pbYpxB3W2SFjrPfUzmp5CVflVX4LfrtRGnyNCfApyd9X/rqvQ==" saltValue="1XvECuV1S4eqAUwJ0WuPhg==" spinCount="100000" sheet="1" objects="1" scenarios="1"/>
  <dataValidations count="1">
    <dataValidation type="list" allowBlank="1" showInputMessage="1" showErrorMessage="1" sqref="A15:E22" xr:uid="{00000000-0002-0000-0400-000000000000}">
      <formula1>#REF!</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60"/>
  <sheetViews>
    <sheetView showGridLines="0" zoomScale="85" zoomScaleNormal="85" workbookViewId="0">
      <selection sqref="A1:S42"/>
    </sheetView>
  </sheetViews>
  <sheetFormatPr defaultColWidth="9.21875" defaultRowHeight="14.4" x14ac:dyDescent="0.3"/>
  <cols>
    <col min="1" max="1" width="7.5546875" customWidth="1"/>
    <col min="2" max="2" width="35.21875" customWidth="1"/>
    <col min="3" max="3" width="93.5546875" style="1" customWidth="1"/>
    <col min="4" max="4" width="28.5546875" style="1" customWidth="1"/>
    <col min="5" max="5" width="34.44140625" style="1" customWidth="1"/>
    <col min="6" max="6" width="33.5546875" style="1" customWidth="1"/>
    <col min="7" max="19" width="34.44140625" customWidth="1"/>
  </cols>
  <sheetData>
    <row r="1" spans="1:19" s="5" customFormat="1" ht="22.8" x14ac:dyDescent="0.25">
      <c r="A1" s="15" t="s">
        <v>24</v>
      </c>
      <c r="B1" s="2"/>
      <c r="C1" s="2"/>
      <c r="D1" s="2"/>
      <c r="E1" s="2"/>
      <c r="F1" s="2"/>
    </row>
    <row r="2" spans="1:19" ht="35.1" customHeight="1" thickBot="1" x14ac:dyDescent="0.45">
      <c r="A2" s="83" t="s">
        <v>25</v>
      </c>
    </row>
    <row r="3" spans="1:19" ht="20.100000000000001" customHeight="1" x14ac:dyDescent="0.3">
      <c r="A3" s="149" t="s">
        <v>26</v>
      </c>
      <c r="B3" s="149"/>
      <c r="C3" s="149"/>
      <c r="E3" s="112" t="s">
        <v>27</v>
      </c>
      <c r="F3" s="113"/>
    </row>
    <row r="4" spans="1:19" s="5" customFormat="1" ht="15" customHeight="1" x14ac:dyDescent="0.25">
      <c r="A4" s="84" t="s">
        <v>28</v>
      </c>
      <c r="B4" s="84" t="s">
        <v>29</v>
      </c>
      <c r="C4" s="7" t="s">
        <v>30</v>
      </c>
      <c r="D4" s="7" t="s">
        <v>31</v>
      </c>
      <c r="E4" s="104" t="str">
        <f>IF(E7="","[State]",E7)</f>
        <v>Pennsylvania</v>
      </c>
      <c r="F4" s="114"/>
    </row>
    <row r="5" spans="1:19" ht="16.5" customHeight="1" x14ac:dyDescent="0.3">
      <c r="A5" s="38" t="s">
        <v>32</v>
      </c>
      <c r="B5" s="16" t="s">
        <v>33</v>
      </c>
      <c r="C5" s="17" t="s">
        <v>34</v>
      </c>
      <c r="D5" s="21" t="s">
        <v>35</v>
      </c>
      <c r="E5" s="103" t="s">
        <v>36</v>
      </c>
      <c r="F5" s="122"/>
    </row>
    <row r="6" spans="1:19" ht="16.5" customHeight="1" x14ac:dyDescent="0.3">
      <c r="A6" s="38" t="s">
        <v>37</v>
      </c>
      <c r="B6" s="17" t="s">
        <v>38</v>
      </c>
      <c r="C6" s="17" t="s">
        <v>39</v>
      </c>
      <c r="D6" s="21" t="s">
        <v>35</v>
      </c>
      <c r="E6" s="102" t="s">
        <v>40</v>
      </c>
      <c r="F6" s="122"/>
    </row>
    <row r="7" spans="1:19" ht="16.5" customHeight="1" x14ac:dyDescent="0.3">
      <c r="A7" s="38" t="s">
        <v>41</v>
      </c>
      <c r="B7" s="16" t="s">
        <v>42</v>
      </c>
      <c r="C7" s="17" t="s">
        <v>43</v>
      </c>
      <c r="D7" s="44" t="s">
        <v>44</v>
      </c>
      <c r="E7" s="102" t="s">
        <v>45</v>
      </c>
      <c r="F7" s="122"/>
    </row>
    <row r="8" spans="1:19" ht="16.5" customHeight="1" x14ac:dyDescent="0.3">
      <c r="A8" s="38" t="s">
        <v>46</v>
      </c>
      <c r="B8" s="16" t="s">
        <v>47</v>
      </c>
      <c r="C8" s="17" t="s">
        <v>48</v>
      </c>
      <c r="D8" s="21" t="s">
        <v>49</v>
      </c>
      <c r="E8" s="101">
        <v>44903</v>
      </c>
      <c r="F8" s="123"/>
    </row>
    <row r="9" spans="1:19" ht="258" customHeight="1" x14ac:dyDescent="0.3">
      <c r="A9" s="38" t="s">
        <v>50</v>
      </c>
      <c r="B9" s="38" t="s">
        <v>51</v>
      </c>
      <c r="C9" s="37" t="s">
        <v>52</v>
      </c>
      <c r="D9" s="44" t="s">
        <v>53</v>
      </c>
      <c r="E9" s="100" t="s">
        <v>54</v>
      </c>
      <c r="F9" s="124"/>
      <c r="G9" s="5"/>
      <c r="H9" s="5"/>
      <c r="I9" s="5"/>
      <c r="J9" s="5"/>
      <c r="K9" s="5"/>
      <c r="L9" s="5"/>
      <c r="M9" s="5"/>
      <c r="N9" s="5"/>
      <c r="O9" s="5"/>
      <c r="P9" s="5"/>
      <c r="Q9" s="5"/>
      <c r="R9" s="5"/>
      <c r="S9" s="5"/>
    </row>
    <row r="10" spans="1:19" ht="84.75" customHeight="1" thickBot="1" x14ac:dyDescent="0.35">
      <c r="A10" s="85" t="s">
        <v>55</v>
      </c>
      <c r="B10" s="85" t="s">
        <v>56</v>
      </c>
      <c r="C10" s="86" t="s">
        <v>57</v>
      </c>
      <c r="D10" s="66" t="s">
        <v>35</v>
      </c>
      <c r="E10" s="99"/>
      <c r="F10" s="122"/>
      <c r="G10" s="5"/>
      <c r="H10" s="5"/>
      <c r="I10" s="5"/>
      <c r="J10" s="5"/>
      <c r="K10" s="5"/>
      <c r="L10" s="5"/>
      <c r="M10" s="5"/>
      <c r="N10" s="5"/>
      <c r="O10" s="5"/>
      <c r="P10" s="5"/>
      <c r="Q10" s="5"/>
      <c r="R10" s="5"/>
      <c r="S10" s="5"/>
    </row>
    <row r="11" spans="1:19" ht="15" customHeight="1" x14ac:dyDescent="0.3">
      <c r="A11" s="115" t="s">
        <v>58</v>
      </c>
      <c r="B11" s="5"/>
      <c r="C11" s="10"/>
      <c r="D11" s="10"/>
      <c r="E11" s="5"/>
      <c r="F11" s="5"/>
      <c r="G11" s="5"/>
      <c r="H11" s="5"/>
      <c r="I11" s="5"/>
      <c r="J11" s="5"/>
      <c r="K11" s="5"/>
      <c r="L11" s="5"/>
      <c r="M11" s="5"/>
      <c r="N11" s="5"/>
      <c r="O11" s="5"/>
      <c r="P11" s="5"/>
      <c r="Q11" s="5"/>
      <c r="R11" s="5"/>
      <c r="S11" s="5"/>
    </row>
    <row r="12" spans="1:19" ht="21.6" thickBot="1" x14ac:dyDescent="0.45">
      <c r="A12" s="83" t="s">
        <v>59</v>
      </c>
      <c r="E12" s="77"/>
    </row>
    <row r="13" spans="1:19" ht="32.1" customHeight="1" x14ac:dyDescent="0.3">
      <c r="A13" s="149" t="s">
        <v>60</v>
      </c>
      <c r="B13" s="149"/>
      <c r="C13" s="149"/>
      <c r="E13" s="87" t="s">
        <v>61</v>
      </c>
      <c r="F13" s="88"/>
      <c r="G13" s="88"/>
      <c r="H13" s="88"/>
      <c r="I13" s="88"/>
      <c r="J13" s="88"/>
      <c r="K13" s="88"/>
      <c r="L13" s="88"/>
      <c r="M13" s="88"/>
      <c r="N13" s="88"/>
      <c r="O13" s="88"/>
      <c r="P13" s="88"/>
      <c r="Q13" s="88"/>
      <c r="R13" s="88"/>
      <c r="S13" s="89"/>
    </row>
    <row r="14" spans="1:19" s="5" customFormat="1" ht="13.8" x14ac:dyDescent="0.25">
      <c r="A14" s="6" t="s">
        <v>28</v>
      </c>
      <c r="B14" s="84" t="s">
        <v>29</v>
      </c>
      <c r="C14" s="7" t="s">
        <v>30</v>
      </c>
      <c r="D14" s="7" t="s">
        <v>31</v>
      </c>
      <c r="E14" s="90" t="str">
        <f>IF(E15="","[Program 1]",E15)</f>
        <v>Behavioral Health HealthChoices</v>
      </c>
      <c r="F14" s="90" t="str">
        <f>IF(F15="","[Program 2]",F15)</f>
        <v>[Program 2]</v>
      </c>
      <c r="G14" s="90" t="str">
        <f>IF(G15="","[Program 3]",G15)</f>
        <v>[Program 3]</v>
      </c>
      <c r="H14" s="90" t="str">
        <f>IF(H15="","[Program 4]",H15)</f>
        <v>[Program 4]</v>
      </c>
      <c r="I14" s="90" t="str">
        <f>IF(I15="","[Program 5]",I15)</f>
        <v>[Program 5]</v>
      </c>
      <c r="J14" s="90" t="str">
        <f>IF(J15="","[Program 6]",J15)</f>
        <v>[Program 6]</v>
      </c>
      <c r="K14" s="90" t="str">
        <f>IF(K15="","[Program 7]",K15)</f>
        <v>[Program 7]</v>
      </c>
      <c r="L14" s="90" t="str">
        <f>IF(L15="","[Program 8]",L15)</f>
        <v>[Program 8]</v>
      </c>
      <c r="M14" s="90" t="str">
        <f>IF(M15="","[Program 9]",M15)</f>
        <v>[Program 9]</v>
      </c>
      <c r="N14" s="90" t="str">
        <f>IF(N15="","[Program 10]",N15)</f>
        <v>[Program 10]</v>
      </c>
      <c r="O14" s="90" t="str">
        <f>IF(O15="","[Program 11]",O15)</f>
        <v>[Program 11]</v>
      </c>
      <c r="P14" s="90" t="str">
        <f>IF(P15="","[Program 12]",P15)</f>
        <v>[Program 12]</v>
      </c>
      <c r="Q14" s="90" t="str">
        <f>IF(Q15="","[Program 13]",Q15)</f>
        <v>[Program 13]</v>
      </c>
      <c r="R14" s="90" t="str">
        <f>IF(R15="","[Program 14]",R15)</f>
        <v>[Program 14]</v>
      </c>
      <c r="S14" s="90" t="str">
        <f>IF(S15="","[Program 15]",S15)</f>
        <v>[Program 15]</v>
      </c>
    </row>
    <row r="15" spans="1:19" ht="87.75" customHeight="1" x14ac:dyDescent="0.3">
      <c r="A15" s="38" t="s">
        <v>62</v>
      </c>
      <c r="B15" s="17" t="s">
        <v>63</v>
      </c>
      <c r="C15" s="37" t="s">
        <v>64</v>
      </c>
      <c r="D15" s="21" t="s">
        <v>35</v>
      </c>
      <c r="E15" s="95" t="s">
        <v>65</v>
      </c>
      <c r="F15" s="95"/>
      <c r="G15" s="95"/>
      <c r="H15" s="95"/>
      <c r="I15" s="95"/>
      <c r="J15" s="95"/>
      <c r="K15" s="95"/>
      <c r="L15" s="95"/>
      <c r="M15" s="95"/>
      <c r="N15" s="95"/>
      <c r="O15" s="95"/>
      <c r="P15" s="95"/>
      <c r="Q15" s="95"/>
      <c r="R15" s="95"/>
      <c r="S15" s="95"/>
    </row>
    <row r="16" spans="1:19" ht="78.75" customHeight="1" x14ac:dyDescent="0.3">
      <c r="A16" s="38" t="s">
        <v>66</v>
      </c>
      <c r="B16" s="37" t="s">
        <v>67</v>
      </c>
      <c r="C16" s="37" t="s">
        <v>68</v>
      </c>
      <c r="D16" s="44" t="s">
        <v>35</v>
      </c>
      <c r="E16" s="95" t="s">
        <v>69</v>
      </c>
      <c r="F16" s="95"/>
      <c r="G16" s="95"/>
      <c r="H16" s="95"/>
      <c r="I16" s="95"/>
      <c r="J16" s="95"/>
      <c r="K16" s="95"/>
      <c r="L16" s="95"/>
      <c r="M16" s="95"/>
      <c r="N16" s="95"/>
      <c r="O16" s="95"/>
      <c r="P16" s="95"/>
      <c r="Q16" s="95"/>
      <c r="R16" s="95"/>
      <c r="S16" s="95"/>
    </row>
    <row r="17" spans="1:19" ht="33.75" customHeight="1" x14ac:dyDescent="0.3">
      <c r="A17" s="38" t="s">
        <v>70</v>
      </c>
      <c r="B17" s="16" t="s">
        <v>71</v>
      </c>
      <c r="C17" s="37" t="s">
        <v>72</v>
      </c>
      <c r="D17" s="17" t="s">
        <v>73</v>
      </c>
      <c r="E17" s="95" t="s">
        <v>74</v>
      </c>
      <c r="F17" s="95"/>
      <c r="G17" s="95"/>
      <c r="H17" s="95"/>
      <c r="I17" s="95"/>
      <c r="J17" s="95"/>
      <c r="K17" s="95"/>
      <c r="L17" s="95"/>
      <c r="M17" s="95"/>
      <c r="N17" s="95"/>
      <c r="O17" s="95"/>
      <c r="P17" s="95"/>
      <c r="Q17" s="95"/>
      <c r="R17" s="95"/>
      <c r="S17" s="95"/>
    </row>
    <row r="18" spans="1:19" ht="105" customHeight="1" x14ac:dyDescent="0.3">
      <c r="A18" s="157" t="s">
        <v>75</v>
      </c>
      <c r="B18" s="157"/>
      <c r="C18" s="158"/>
      <c r="D18" s="91" t="s">
        <v>76</v>
      </c>
      <c r="E18" s="92" t="s">
        <v>77</v>
      </c>
      <c r="F18" s="92" t="s">
        <v>77</v>
      </c>
      <c r="G18" s="92" t="s">
        <v>77</v>
      </c>
      <c r="H18" s="92" t="s">
        <v>77</v>
      </c>
      <c r="I18" s="92" t="s">
        <v>77</v>
      </c>
      <c r="J18" s="92" t="s">
        <v>77</v>
      </c>
      <c r="K18" s="92" t="s">
        <v>77</v>
      </c>
      <c r="L18" s="92" t="s">
        <v>77</v>
      </c>
      <c r="M18" s="92" t="s">
        <v>77</v>
      </c>
      <c r="N18" s="92" t="s">
        <v>77</v>
      </c>
      <c r="O18" s="92" t="s">
        <v>77</v>
      </c>
      <c r="P18" s="92" t="s">
        <v>77</v>
      </c>
      <c r="Q18" s="92" t="s">
        <v>77</v>
      </c>
      <c r="R18" s="92" t="s">
        <v>77</v>
      </c>
      <c r="S18" s="92" t="s">
        <v>77</v>
      </c>
    </row>
    <row r="19" spans="1:19" ht="27.6" x14ac:dyDescent="0.3">
      <c r="A19" s="38" t="s">
        <v>78</v>
      </c>
      <c r="B19" s="38" t="s">
        <v>79</v>
      </c>
      <c r="C19" s="65" t="s">
        <v>80</v>
      </c>
      <c r="D19" s="69" t="s">
        <v>49</v>
      </c>
      <c r="E19" s="98">
        <v>44562</v>
      </c>
      <c r="F19" s="98"/>
      <c r="G19" s="98"/>
      <c r="H19" s="98"/>
      <c r="I19" s="98"/>
      <c r="J19" s="98"/>
      <c r="K19" s="98"/>
      <c r="L19" s="98"/>
      <c r="M19" s="98"/>
      <c r="N19" s="98"/>
      <c r="O19" s="98"/>
      <c r="P19" s="98"/>
      <c r="Q19" s="98"/>
      <c r="R19" s="98"/>
      <c r="S19" s="98"/>
    </row>
    <row r="20" spans="1:19" ht="27.6" x14ac:dyDescent="0.3">
      <c r="A20" s="38" t="s">
        <v>81</v>
      </c>
      <c r="B20" s="38" t="s">
        <v>82</v>
      </c>
      <c r="C20" s="37" t="s">
        <v>83</v>
      </c>
      <c r="D20" s="67" t="s">
        <v>49</v>
      </c>
      <c r="E20" s="98">
        <v>44926</v>
      </c>
      <c r="F20" s="98"/>
      <c r="G20" s="98"/>
      <c r="H20" s="98"/>
      <c r="I20" s="98"/>
      <c r="J20" s="98"/>
      <c r="K20" s="98"/>
      <c r="L20" s="98"/>
      <c r="M20" s="98"/>
      <c r="N20" s="98"/>
      <c r="O20" s="98"/>
      <c r="P20" s="98"/>
      <c r="Q20" s="98"/>
      <c r="R20" s="98"/>
      <c r="S20" s="98"/>
    </row>
    <row r="21" spans="1:19" ht="78.599999999999994" customHeight="1" x14ac:dyDescent="0.3">
      <c r="A21" s="157" t="s">
        <v>84</v>
      </c>
      <c r="B21" s="157"/>
      <c r="C21" s="158"/>
      <c r="D21" s="93" t="s">
        <v>76</v>
      </c>
      <c r="E21" s="92" t="s">
        <v>77</v>
      </c>
      <c r="F21" s="92" t="s">
        <v>77</v>
      </c>
      <c r="G21" s="92" t="s">
        <v>77</v>
      </c>
      <c r="H21" s="92" t="s">
        <v>77</v>
      </c>
      <c r="I21" s="92" t="s">
        <v>77</v>
      </c>
      <c r="J21" s="92" t="s">
        <v>77</v>
      </c>
      <c r="K21" s="92" t="s">
        <v>77</v>
      </c>
      <c r="L21" s="92" t="s">
        <v>77</v>
      </c>
      <c r="M21" s="92" t="s">
        <v>77</v>
      </c>
      <c r="N21" s="92" t="s">
        <v>77</v>
      </c>
      <c r="O21" s="92" t="s">
        <v>77</v>
      </c>
      <c r="P21" s="92" t="s">
        <v>77</v>
      </c>
      <c r="Q21" s="92" t="s">
        <v>77</v>
      </c>
      <c r="R21" s="92" t="s">
        <v>77</v>
      </c>
      <c r="S21" s="92" t="s">
        <v>77</v>
      </c>
    </row>
    <row r="22" spans="1:19" x14ac:dyDescent="0.3">
      <c r="A22" s="38" t="s">
        <v>85</v>
      </c>
      <c r="B22" s="52" t="s">
        <v>86</v>
      </c>
      <c r="C22" s="37" t="s">
        <v>87</v>
      </c>
      <c r="D22" s="37" t="s">
        <v>44</v>
      </c>
      <c r="E22" s="95" t="s">
        <v>88</v>
      </c>
      <c r="F22" s="95"/>
      <c r="G22" s="95"/>
      <c r="H22" s="95"/>
      <c r="I22" s="95"/>
      <c r="J22" s="95"/>
      <c r="K22" s="95"/>
      <c r="L22" s="95"/>
      <c r="M22" s="95"/>
      <c r="N22" s="95"/>
      <c r="O22" s="95"/>
      <c r="P22" s="95"/>
      <c r="Q22" s="95"/>
      <c r="R22" s="95"/>
      <c r="S22" s="95"/>
    </row>
    <row r="23" spans="1:19" x14ac:dyDescent="0.3">
      <c r="A23" s="38" t="s">
        <v>89</v>
      </c>
      <c r="B23" s="52" t="s">
        <v>90</v>
      </c>
      <c r="C23" s="37" t="s">
        <v>91</v>
      </c>
      <c r="D23" s="37" t="s">
        <v>44</v>
      </c>
      <c r="E23" s="95" t="s">
        <v>88</v>
      </c>
      <c r="F23" s="95"/>
      <c r="G23" s="95"/>
      <c r="H23" s="95"/>
      <c r="I23" s="95"/>
      <c r="J23" s="95"/>
      <c r="K23" s="95"/>
      <c r="L23" s="95"/>
      <c r="M23" s="95"/>
      <c r="N23" s="95"/>
      <c r="O23" s="95"/>
      <c r="P23" s="95"/>
      <c r="Q23" s="95"/>
      <c r="R23" s="95"/>
      <c r="S23" s="95"/>
    </row>
    <row r="24" spans="1:19" x14ac:dyDescent="0.3">
      <c r="A24" s="38" t="s">
        <v>92</v>
      </c>
      <c r="B24" s="52" t="s">
        <v>93</v>
      </c>
      <c r="C24" s="37" t="s">
        <v>94</v>
      </c>
      <c r="D24" s="37" t="s">
        <v>44</v>
      </c>
      <c r="E24" s="95" t="s">
        <v>88</v>
      </c>
      <c r="F24" s="95"/>
      <c r="G24" s="95"/>
      <c r="H24" s="95"/>
      <c r="I24" s="95"/>
      <c r="J24" s="95"/>
      <c r="K24" s="95"/>
      <c r="L24" s="95"/>
      <c r="M24" s="95"/>
      <c r="N24" s="95"/>
      <c r="O24" s="95"/>
      <c r="P24" s="95"/>
      <c r="Q24" s="95"/>
      <c r="R24" s="95"/>
      <c r="S24" s="95"/>
    </row>
    <row r="25" spans="1:19" x14ac:dyDescent="0.3">
      <c r="A25" s="38" t="s">
        <v>95</v>
      </c>
      <c r="B25" s="52" t="s">
        <v>96</v>
      </c>
      <c r="C25" s="37" t="s">
        <v>97</v>
      </c>
      <c r="D25" s="37" t="s">
        <v>44</v>
      </c>
      <c r="E25" s="95" t="s">
        <v>98</v>
      </c>
      <c r="F25" s="95"/>
      <c r="G25" s="95"/>
      <c r="H25" s="95"/>
      <c r="I25" s="95"/>
      <c r="J25" s="95"/>
      <c r="K25" s="95"/>
      <c r="L25" s="95"/>
      <c r="M25" s="95"/>
      <c r="N25" s="95"/>
      <c r="O25" s="95"/>
      <c r="P25" s="95"/>
      <c r="Q25" s="95"/>
      <c r="R25" s="95"/>
      <c r="S25" s="95"/>
    </row>
    <row r="26" spans="1:19" x14ac:dyDescent="0.3">
      <c r="A26" s="38" t="s">
        <v>99</v>
      </c>
      <c r="B26" s="52" t="s">
        <v>100</v>
      </c>
      <c r="C26" s="37" t="s">
        <v>101</v>
      </c>
      <c r="D26" s="37" t="s">
        <v>44</v>
      </c>
      <c r="E26" s="95" t="s">
        <v>98</v>
      </c>
      <c r="F26" s="95"/>
      <c r="G26" s="95"/>
      <c r="H26" s="95"/>
      <c r="I26" s="95"/>
      <c r="J26" s="95"/>
      <c r="K26" s="95"/>
      <c r="L26" s="95"/>
      <c r="M26" s="95"/>
      <c r="N26" s="95"/>
      <c r="O26" s="95"/>
      <c r="P26" s="95"/>
      <c r="Q26" s="95"/>
      <c r="R26" s="95"/>
      <c r="S26" s="95"/>
    </row>
    <row r="27" spans="1:19" x14ac:dyDescent="0.3">
      <c r="A27" s="38" t="s">
        <v>102</v>
      </c>
      <c r="B27" s="52" t="s">
        <v>103</v>
      </c>
      <c r="C27" s="37" t="s">
        <v>104</v>
      </c>
      <c r="D27" s="37" t="s">
        <v>44</v>
      </c>
      <c r="E27" s="95" t="s">
        <v>88</v>
      </c>
      <c r="F27" s="95"/>
      <c r="G27" s="95"/>
      <c r="H27" s="95"/>
      <c r="I27" s="95"/>
      <c r="J27" s="95"/>
      <c r="K27" s="95"/>
      <c r="L27" s="95"/>
      <c r="M27" s="95"/>
      <c r="N27" s="95"/>
      <c r="O27" s="95"/>
      <c r="P27" s="95"/>
      <c r="Q27" s="95"/>
      <c r="R27" s="95"/>
      <c r="S27" s="95"/>
    </row>
    <row r="28" spans="1:19" x14ac:dyDescent="0.3">
      <c r="A28" s="38" t="s">
        <v>105</v>
      </c>
      <c r="B28" s="52" t="s">
        <v>106</v>
      </c>
      <c r="C28" s="37" t="s">
        <v>107</v>
      </c>
      <c r="D28" s="37" t="s">
        <v>44</v>
      </c>
      <c r="E28" s="95" t="s">
        <v>88</v>
      </c>
      <c r="F28" s="95"/>
      <c r="G28" s="95"/>
      <c r="H28" s="95"/>
      <c r="I28" s="95"/>
      <c r="J28" s="95"/>
      <c r="K28" s="95"/>
      <c r="L28" s="95"/>
      <c r="M28" s="95"/>
      <c r="N28" s="95"/>
      <c r="O28" s="95"/>
      <c r="P28" s="95"/>
      <c r="Q28" s="95"/>
      <c r="R28" s="95"/>
      <c r="S28" s="95"/>
    </row>
    <row r="29" spans="1:19" x14ac:dyDescent="0.3">
      <c r="A29" s="38" t="s">
        <v>108</v>
      </c>
      <c r="B29" s="52" t="s">
        <v>109</v>
      </c>
      <c r="C29" s="37" t="s">
        <v>110</v>
      </c>
      <c r="D29" s="37" t="s">
        <v>44</v>
      </c>
      <c r="E29" s="95" t="s">
        <v>98</v>
      </c>
      <c r="F29" s="95"/>
      <c r="G29" s="95"/>
      <c r="H29" s="95"/>
      <c r="I29" s="95"/>
      <c r="J29" s="95"/>
      <c r="K29" s="95"/>
      <c r="L29" s="95"/>
      <c r="M29" s="95"/>
      <c r="N29" s="95"/>
      <c r="O29" s="95"/>
      <c r="P29" s="95"/>
      <c r="Q29" s="95"/>
      <c r="R29" s="95"/>
      <c r="S29" s="95"/>
    </row>
    <row r="30" spans="1:19" x14ac:dyDescent="0.3">
      <c r="A30" s="38" t="s">
        <v>111</v>
      </c>
      <c r="B30" s="52" t="s">
        <v>112</v>
      </c>
      <c r="C30" s="37" t="s">
        <v>113</v>
      </c>
      <c r="D30" s="37" t="s">
        <v>44</v>
      </c>
      <c r="E30" s="95" t="s">
        <v>88</v>
      </c>
      <c r="F30" s="95"/>
      <c r="G30" s="95"/>
      <c r="H30" s="95"/>
      <c r="I30" s="95"/>
      <c r="J30" s="95"/>
      <c r="K30" s="95"/>
      <c r="L30" s="95"/>
      <c r="M30" s="95"/>
      <c r="N30" s="95"/>
      <c r="O30" s="95"/>
      <c r="P30" s="95"/>
      <c r="Q30" s="95"/>
      <c r="R30" s="95"/>
      <c r="S30" s="95"/>
    </row>
    <row r="31" spans="1:19" x14ac:dyDescent="0.3">
      <c r="A31" s="38" t="s">
        <v>114</v>
      </c>
      <c r="B31" s="52" t="s">
        <v>115</v>
      </c>
      <c r="C31" s="37" t="s">
        <v>116</v>
      </c>
      <c r="D31" s="37" t="s">
        <v>44</v>
      </c>
      <c r="E31" s="95" t="s">
        <v>88</v>
      </c>
      <c r="F31" s="95"/>
      <c r="G31" s="95"/>
      <c r="H31" s="95"/>
      <c r="I31" s="95"/>
      <c r="J31" s="95"/>
      <c r="K31" s="95"/>
      <c r="L31" s="95"/>
      <c r="M31" s="95"/>
      <c r="N31" s="95"/>
      <c r="O31" s="95"/>
      <c r="P31" s="95"/>
      <c r="Q31" s="95"/>
      <c r="R31" s="95"/>
      <c r="S31" s="95"/>
    </row>
    <row r="32" spans="1:19" x14ac:dyDescent="0.3">
      <c r="A32" s="38" t="s">
        <v>117</v>
      </c>
      <c r="B32" s="52" t="s">
        <v>118</v>
      </c>
      <c r="C32" s="37" t="s">
        <v>119</v>
      </c>
      <c r="D32" s="37" t="s">
        <v>44</v>
      </c>
      <c r="E32" s="95" t="s">
        <v>88</v>
      </c>
      <c r="F32" s="95"/>
      <c r="G32" s="95"/>
      <c r="H32" s="95"/>
      <c r="I32" s="95"/>
      <c r="J32" s="95"/>
      <c r="K32" s="95"/>
      <c r="L32" s="95"/>
      <c r="M32" s="95"/>
      <c r="N32" s="95"/>
      <c r="O32" s="95"/>
      <c r="P32" s="95"/>
      <c r="Q32" s="95"/>
      <c r="R32" s="95"/>
      <c r="S32" s="95"/>
    </row>
    <row r="33" spans="1:19" ht="84" thickBot="1" x14ac:dyDescent="0.35">
      <c r="A33" s="43" t="s">
        <v>120</v>
      </c>
      <c r="B33" s="53" t="s">
        <v>121</v>
      </c>
      <c r="C33" s="41" t="s">
        <v>122</v>
      </c>
      <c r="D33" s="54" t="s">
        <v>123</v>
      </c>
      <c r="E33" s="73" t="s">
        <v>481</v>
      </c>
      <c r="F33" s="73"/>
      <c r="G33" s="73"/>
      <c r="H33" s="73"/>
      <c r="I33" s="73"/>
      <c r="J33" s="73"/>
      <c r="K33" s="73"/>
      <c r="L33" s="73"/>
      <c r="M33" s="73"/>
      <c r="N33" s="73"/>
      <c r="O33" s="73"/>
      <c r="P33" s="73"/>
      <c r="Q33" s="73"/>
      <c r="R33" s="73"/>
      <c r="S33" s="73"/>
    </row>
    <row r="34" spans="1:19" x14ac:dyDescent="0.3">
      <c r="A34" s="116" t="s">
        <v>58</v>
      </c>
      <c r="B34" s="39"/>
      <c r="C34" s="40"/>
      <c r="D34" s="40"/>
      <c r="E34" s="5"/>
      <c r="F34" s="5"/>
      <c r="G34" s="5"/>
      <c r="H34" s="5"/>
      <c r="I34" s="5"/>
      <c r="J34" s="5"/>
      <c r="K34" s="5"/>
      <c r="L34" s="5"/>
      <c r="M34" s="5"/>
      <c r="N34" s="5"/>
      <c r="O34" s="5"/>
      <c r="P34" s="5"/>
      <c r="Q34" s="5"/>
      <c r="R34" s="5"/>
      <c r="S34" s="5"/>
    </row>
    <row r="35" spans="1:19" ht="21.6" thickBot="1" x14ac:dyDescent="0.45">
      <c r="A35" s="83" t="s">
        <v>124</v>
      </c>
    </row>
    <row r="36" spans="1:19" ht="30" customHeight="1" x14ac:dyDescent="0.3">
      <c r="A36" s="149" t="s">
        <v>125</v>
      </c>
      <c r="B36" s="149"/>
      <c r="C36" s="149"/>
      <c r="E36" s="87" t="s">
        <v>61</v>
      </c>
      <c r="F36" s="88"/>
      <c r="G36" s="88"/>
      <c r="H36" s="88"/>
      <c r="I36" s="88"/>
      <c r="J36" s="88"/>
      <c r="K36" s="88"/>
      <c r="L36" s="88"/>
      <c r="M36" s="88"/>
      <c r="N36" s="88"/>
      <c r="O36" s="88"/>
      <c r="P36" s="88"/>
      <c r="Q36" s="88"/>
      <c r="R36" s="88"/>
      <c r="S36" s="89"/>
    </row>
    <row r="37" spans="1:19" s="5" customFormat="1" ht="13.8" x14ac:dyDescent="0.25">
      <c r="A37" s="6" t="s">
        <v>28</v>
      </c>
      <c r="B37" s="84" t="s">
        <v>29</v>
      </c>
      <c r="C37" s="7" t="s">
        <v>30</v>
      </c>
      <c r="D37" s="7" t="s">
        <v>31</v>
      </c>
      <c r="E37" s="90" t="str">
        <f>IF(E15="","[Program 1]",E15)</f>
        <v>Behavioral Health HealthChoices</v>
      </c>
      <c r="F37" s="90" t="str">
        <f>IF(F15="","[Program 2]",F15)</f>
        <v>[Program 2]</v>
      </c>
      <c r="G37" s="90" t="str">
        <f>IF(G15="","[Program 3]",G15)</f>
        <v>[Program 3]</v>
      </c>
      <c r="H37" s="90" t="str">
        <f>IF(H15="","[Program 4]",H15)</f>
        <v>[Program 4]</v>
      </c>
      <c r="I37" s="90" t="str">
        <f>IF(I15="","[Program 5]",I15)</f>
        <v>[Program 5]</v>
      </c>
      <c r="J37" s="90" t="str">
        <f>IF(J15="","[Program 6]",J15)</f>
        <v>[Program 6]</v>
      </c>
      <c r="K37" s="90" t="str">
        <f>IF(K15="","[Program 7]",K15)</f>
        <v>[Program 7]</v>
      </c>
      <c r="L37" s="90" t="str">
        <f>IF(L15="","[Program 8]",L15)</f>
        <v>[Program 8]</v>
      </c>
      <c r="M37" s="90" t="str">
        <f>IF(M15="","[Program 9]",M15)</f>
        <v>[Program 9]</v>
      </c>
      <c r="N37" s="90" t="str">
        <f>IF(N15="","[Program 10]",N15)</f>
        <v>[Program 10]</v>
      </c>
      <c r="O37" s="90" t="str">
        <f>IF(O15="","[Program 11]",O15)</f>
        <v>[Program 11]</v>
      </c>
      <c r="P37" s="90" t="str">
        <f>IF(P15="","[Program 12]",P15)</f>
        <v>[Program 12]</v>
      </c>
      <c r="Q37" s="90" t="str">
        <f>IF(Q15="","[Program 13]",Q15)</f>
        <v>[Program 13]</v>
      </c>
      <c r="R37" s="90" t="str">
        <f>IF(R15="","[Program 14]",R15)</f>
        <v>[Program 14]</v>
      </c>
      <c r="S37" s="90" t="str">
        <f>IF(S15="","[Program 15]",S15)</f>
        <v>[Program 15]</v>
      </c>
    </row>
    <row r="38" spans="1:19" ht="148.5" customHeight="1" x14ac:dyDescent="0.3">
      <c r="A38" s="157" t="s">
        <v>126</v>
      </c>
      <c r="B38" s="157"/>
      <c r="C38" s="157"/>
      <c r="D38" s="94" t="s">
        <v>76</v>
      </c>
      <c r="E38" s="92" t="s">
        <v>77</v>
      </c>
      <c r="F38" s="92" t="s">
        <v>77</v>
      </c>
      <c r="G38" s="92" t="s">
        <v>77</v>
      </c>
      <c r="H38" s="92" t="s">
        <v>77</v>
      </c>
      <c r="I38" s="92" t="s">
        <v>77</v>
      </c>
      <c r="J38" s="92" t="s">
        <v>77</v>
      </c>
      <c r="K38" s="92" t="s">
        <v>77</v>
      </c>
      <c r="L38" s="92" t="s">
        <v>77</v>
      </c>
      <c r="M38" s="92" t="s">
        <v>77</v>
      </c>
      <c r="N38" s="92" t="s">
        <v>77</v>
      </c>
      <c r="O38" s="92" t="s">
        <v>77</v>
      </c>
      <c r="P38" s="92" t="s">
        <v>77</v>
      </c>
      <c r="Q38" s="92" t="s">
        <v>77</v>
      </c>
      <c r="R38" s="92" t="s">
        <v>77</v>
      </c>
      <c r="S38" s="92" t="s">
        <v>77</v>
      </c>
    </row>
    <row r="39" spans="1:19" ht="59.25" customHeight="1" x14ac:dyDescent="0.3">
      <c r="A39" s="38" t="s">
        <v>127</v>
      </c>
      <c r="B39" s="37" t="s">
        <v>128</v>
      </c>
      <c r="C39" s="37" t="s">
        <v>129</v>
      </c>
      <c r="D39" s="17" t="s">
        <v>44</v>
      </c>
      <c r="E39" s="95" t="s">
        <v>130</v>
      </c>
      <c r="F39" s="95"/>
      <c r="G39" s="95"/>
      <c r="H39" s="95"/>
      <c r="I39" s="95"/>
      <c r="J39" s="95"/>
      <c r="K39" s="95"/>
      <c r="L39" s="95"/>
      <c r="M39" s="95"/>
      <c r="N39" s="95"/>
      <c r="O39" s="95"/>
      <c r="P39" s="95"/>
      <c r="Q39" s="95"/>
      <c r="R39" s="95"/>
      <c r="S39" s="95"/>
    </row>
    <row r="40" spans="1:19" ht="59.25" customHeight="1" x14ac:dyDescent="0.3">
      <c r="A40" s="38" t="s">
        <v>131</v>
      </c>
      <c r="B40" s="37" t="s">
        <v>132</v>
      </c>
      <c r="C40" s="37" t="s">
        <v>133</v>
      </c>
      <c r="D40" s="45" t="s">
        <v>35</v>
      </c>
      <c r="E40" s="96" t="s">
        <v>487</v>
      </c>
      <c r="F40" s="96"/>
      <c r="G40" s="96"/>
      <c r="H40" s="96"/>
      <c r="I40" s="96"/>
      <c r="J40" s="96"/>
      <c r="K40" s="96"/>
      <c r="L40" s="96"/>
      <c r="M40" s="96"/>
      <c r="N40" s="96"/>
      <c r="O40" s="96"/>
      <c r="P40" s="96"/>
      <c r="Q40" s="96"/>
      <c r="R40" s="96"/>
      <c r="S40" s="96"/>
    </row>
    <row r="41" spans="1:19" ht="59.25" customHeight="1" x14ac:dyDescent="0.3">
      <c r="A41" s="38" t="s">
        <v>134</v>
      </c>
      <c r="B41" s="37" t="s">
        <v>135</v>
      </c>
      <c r="C41" s="37" t="s">
        <v>136</v>
      </c>
      <c r="D41" s="45" t="s">
        <v>35</v>
      </c>
      <c r="E41" s="97" t="s">
        <v>137</v>
      </c>
      <c r="F41" s="96"/>
      <c r="G41" s="96"/>
      <c r="H41" s="96"/>
      <c r="I41" s="96"/>
      <c r="J41" s="96"/>
      <c r="K41" s="96"/>
      <c r="L41" s="96"/>
      <c r="M41" s="96"/>
      <c r="N41" s="96"/>
      <c r="O41" s="96"/>
      <c r="P41" s="96"/>
      <c r="Q41" s="96"/>
      <c r="R41" s="96"/>
      <c r="S41" s="96"/>
    </row>
    <row r="42" spans="1:19" ht="63" customHeight="1" thickBot="1" x14ac:dyDescent="0.35">
      <c r="A42" s="86" t="s">
        <v>138</v>
      </c>
      <c r="B42" s="86" t="s">
        <v>139</v>
      </c>
      <c r="C42" s="86" t="s">
        <v>140</v>
      </c>
      <c r="D42" s="46" t="s">
        <v>35</v>
      </c>
      <c r="E42" s="73" t="s">
        <v>141</v>
      </c>
      <c r="F42" s="73"/>
      <c r="G42" s="73"/>
      <c r="H42" s="73"/>
      <c r="I42" s="73"/>
      <c r="J42" s="73"/>
      <c r="K42" s="73"/>
      <c r="L42" s="73"/>
      <c r="M42" s="73"/>
      <c r="N42" s="73"/>
      <c r="O42" s="73"/>
      <c r="P42" s="73"/>
      <c r="Q42" s="73"/>
      <c r="R42" s="73"/>
      <c r="S42" s="73"/>
    </row>
    <row r="43" spans="1:19" x14ac:dyDescent="0.3">
      <c r="A43" s="117" t="s">
        <v>23</v>
      </c>
      <c r="B43" s="39"/>
      <c r="C43" s="40"/>
      <c r="D43" s="40"/>
      <c r="E43" s="5"/>
      <c r="F43" s="5"/>
      <c r="G43" s="5"/>
      <c r="H43" s="5"/>
      <c r="I43" s="5"/>
      <c r="J43" s="5"/>
      <c r="K43" s="5"/>
      <c r="L43" s="5"/>
      <c r="M43" s="5"/>
      <c r="N43" s="5"/>
      <c r="O43" s="5"/>
      <c r="P43" s="5"/>
      <c r="Q43" s="5"/>
      <c r="R43" s="5"/>
      <c r="S43" s="5"/>
    </row>
    <row r="44" spans="1:19" s="29" customFormat="1" hidden="1" x14ac:dyDescent="0.3">
      <c r="A44" s="28" t="s">
        <v>142</v>
      </c>
      <c r="C44" s="30"/>
      <c r="D44" s="30"/>
      <c r="E44" s="30"/>
      <c r="F44" s="30"/>
    </row>
    <row r="45" spans="1:19" s="29" customFormat="1" hidden="1" x14ac:dyDescent="0.3">
      <c r="D45" s="31" t="s">
        <v>143</v>
      </c>
      <c r="E45" s="32"/>
      <c r="F45" s="30"/>
    </row>
    <row r="46" spans="1:19" s="29" customFormat="1" hidden="1" x14ac:dyDescent="0.3">
      <c r="D46" s="33" t="s">
        <v>144</v>
      </c>
      <c r="E46" s="29" t="str">
        <f t="shared" ref="E46:E56" si="0">IF(E22="Covered",(CONCATENATE($B22,"-")),"")</f>
        <v/>
      </c>
      <c r="F46" s="29" t="str">
        <f t="shared" ref="F46:S46" si="1">IF(F22="Covered",(CONCATENATE($B22,"-")),"")</f>
        <v/>
      </c>
      <c r="G46" s="29" t="str">
        <f t="shared" si="1"/>
        <v/>
      </c>
      <c r="H46" s="29" t="str">
        <f t="shared" si="1"/>
        <v/>
      </c>
      <c r="I46" s="29" t="str">
        <f t="shared" si="1"/>
        <v/>
      </c>
      <c r="J46" s="29" t="str">
        <f t="shared" si="1"/>
        <v/>
      </c>
      <c r="K46" s="29" t="str">
        <f t="shared" si="1"/>
        <v/>
      </c>
      <c r="L46" s="29" t="str">
        <f t="shared" si="1"/>
        <v/>
      </c>
      <c r="M46" s="29" t="str">
        <f t="shared" si="1"/>
        <v/>
      </c>
      <c r="N46" s="29" t="str">
        <f t="shared" si="1"/>
        <v/>
      </c>
      <c r="O46" s="29" t="str">
        <f t="shared" si="1"/>
        <v/>
      </c>
      <c r="P46" s="29" t="str">
        <f t="shared" si="1"/>
        <v/>
      </c>
      <c r="Q46" s="29" t="str">
        <f t="shared" si="1"/>
        <v/>
      </c>
      <c r="R46" s="29" t="str">
        <f t="shared" si="1"/>
        <v/>
      </c>
      <c r="S46" s="29" t="str">
        <f t="shared" si="1"/>
        <v/>
      </c>
    </row>
    <row r="47" spans="1:19" s="29" customFormat="1" hidden="1" x14ac:dyDescent="0.3">
      <c r="D47" s="33" t="s">
        <v>145</v>
      </c>
      <c r="E47" s="29" t="str">
        <f t="shared" si="0"/>
        <v/>
      </c>
      <c r="F47" s="29" t="str">
        <f t="shared" ref="F47:S47" si="2">IF(F23="Covered",(CONCATENATE($B23,"-")),"")</f>
        <v/>
      </c>
      <c r="G47" s="29" t="str">
        <f t="shared" si="2"/>
        <v/>
      </c>
      <c r="H47" s="29" t="str">
        <f t="shared" si="2"/>
        <v/>
      </c>
      <c r="I47" s="29" t="str">
        <f t="shared" si="2"/>
        <v/>
      </c>
      <c r="J47" s="29" t="str">
        <f t="shared" si="2"/>
        <v/>
      </c>
      <c r="K47" s="29" t="str">
        <f t="shared" si="2"/>
        <v/>
      </c>
      <c r="L47" s="29" t="str">
        <f t="shared" si="2"/>
        <v/>
      </c>
      <c r="M47" s="29" t="str">
        <f t="shared" si="2"/>
        <v/>
      </c>
      <c r="N47" s="29" t="str">
        <f t="shared" si="2"/>
        <v/>
      </c>
      <c r="O47" s="29" t="str">
        <f t="shared" si="2"/>
        <v/>
      </c>
      <c r="P47" s="29" t="str">
        <f t="shared" si="2"/>
        <v/>
      </c>
      <c r="Q47" s="29" t="str">
        <f t="shared" si="2"/>
        <v/>
      </c>
      <c r="R47" s="29" t="str">
        <f t="shared" si="2"/>
        <v/>
      </c>
      <c r="S47" s="29" t="str">
        <f t="shared" si="2"/>
        <v/>
      </c>
    </row>
    <row r="48" spans="1:19" s="29" customFormat="1" hidden="1" x14ac:dyDescent="0.3">
      <c r="D48" s="33" t="s">
        <v>146</v>
      </c>
      <c r="E48" s="29" t="str">
        <f t="shared" si="0"/>
        <v/>
      </c>
      <c r="F48" s="29" t="str">
        <f t="shared" ref="F48:S48" si="3">IF(F24="Covered",(CONCATENATE($B24,"-")),"")</f>
        <v/>
      </c>
      <c r="G48" s="29" t="str">
        <f t="shared" si="3"/>
        <v/>
      </c>
      <c r="H48" s="29" t="str">
        <f t="shared" si="3"/>
        <v/>
      </c>
      <c r="I48" s="29" t="str">
        <f t="shared" si="3"/>
        <v/>
      </c>
      <c r="J48" s="29" t="str">
        <f t="shared" si="3"/>
        <v/>
      </c>
      <c r="K48" s="29" t="str">
        <f t="shared" si="3"/>
        <v/>
      </c>
      <c r="L48" s="29" t="str">
        <f t="shared" si="3"/>
        <v/>
      </c>
      <c r="M48" s="29" t="str">
        <f t="shared" si="3"/>
        <v/>
      </c>
      <c r="N48" s="29" t="str">
        <f t="shared" si="3"/>
        <v/>
      </c>
      <c r="O48" s="29" t="str">
        <f t="shared" si="3"/>
        <v/>
      </c>
      <c r="P48" s="29" t="str">
        <f t="shared" si="3"/>
        <v/>
      </c>
      <c r="Q48" s="29" t="str">
        <f t="shared" si="3"/>
        <v/>
      </c>
      <c r="R48" s="29" t="str">
        <f t="shared" si="3"/>
        <v/>
      </c>
      <c r="S48" s="29" t="str">
        <f t="shared" si="3"/>
        <v/>
      </c>
    </row>
    <row r="49" spans="3:19" s="29" customFormat="1" hidden="1" x14ac:dyDescent="0.3">
      <c r="D49" s="33" t="s">
        <v>147</v>
      </c>
      <c r="E49" s="29" t="str">
        <f t="shared" si="0"/>
        <v>Adult behavioral health-</v>
      </c>
      <c r="F49" s="29" t="str">
        <f t="shared" ref="F49:S49" si="4">IF(F25="Covered",(CONCATENATE($B25,"-")),"")</f>
        <v/>
      </c>
      <c r="G49" s="29" t="str">
        <f t="shared" si="4"/>
        <v/>
      </c>
      <c r="H49" s="29" t="str">
        <f t="shared" si="4"/>
        <v/>
      </c>
      <c r="I49" s="29" t="str">
        <f t="shared" si="4"/>
        <v/>
      </c>
      <c r="J49" s="29" t="str">
        <f t="shared" si="4"/>
        <v/>
      </c>
      <c r="K49" s="29" t="str">
        <f t="shared" si="4"/>
        <v/>
      </c>
      <c r="L49" s="29" t="str">
        <f t="shared" si="4"/>
        <v/>
      </c>
      <c r="M49" s="29" t="str">
        <f t="shared" si="4"/>
        <v/>
      </c>
      <c r="N49" s="29" t="str">
        <f t="shared" si="4"/>
        <v/>
      </c>
      <c r="O49" s="29" t="str">
        <f t="shared" si="4"/>
        <v/>
      </c>
      <c r="P49" s="29" t="str">
        <f t="shared" si="4"/>
        <v/>
      </c>
      <c r="Q49" s="29" t="str">
        <f t="shared" si="4"/>
        <v/>
      </c>
      <c r="R49" s="29" t="str">
        <f t="shared" si="4"/>
        <v/>
      </c>
      <c r="S49" s="29" t="str">
        <f t="shared" si="4"/>
        <v/>
      </c>
    </row>
    <row r="50" spans="3:19" s="29" customFormat="1" hidden="1" x14ac:dyDescent="0.3">
      <c r="D50" s="33" t="s">
        <v>148</v>
      </c>
      <c r="E50" s="29" t="str">
        <f t="shared" si="0"/>
        <v>Pediatric behavioral health-</v>
      </c>
      <c r="F50" s="29" t="str">
        <f t="shared" ref="F50:S50" si="5">IF(F26="Covered",(CONCATENATE($B26,"-")),"")</f>
        <v/>
      </c>
      <c r="G50" s="29" t="str">
        <f t="shared" si="5"/>
        <v/>
      </c>
      <c r="H50" s="29" t="str">
        <f t="shared" si="5"/>
        <v/>
      </c>
      <c r="I50" s="29" t="str">
        <f t="shared" si="5"/>
        <v/>
      </c>
      <c r="J50" s="29" t="str">
        <f t="shared" si="5"/>
        <v/>
      </c>
      <c r="K50" s="29" t="str">
        <f t="shared" si="5"/>
        <v/>
      </c>
      <c r="L50" s="29" t="str">
        <f t="shared" si="5"/>
        <v/>
      </c>
      <c r="M50" s="29" t="str">
        <f t="shared" si="5"/>
        <v/>
      </c>
      <c r="N50" s="29" t="str">
        <f t="shared" si="5"/>
        <v/>
      </c>
      <c r="O50" s="29" t="str">
        <f t="shared" si="5"/>
        <v/>
      </c>
      <c r="P50" s="29" t="str">
        <f t="shared" si="5"/>
        <v/>
      </c>
      <c r="Q50" s="29" t="str">
        <f t="shared" si="5"/>
        <v/>
      </c>
      <c r="R50" s="29" t="str">
        <f t="shared" si="5"/>
        <v/>
      </c>
      <c r="S50" s="29" t="str">
        <f t="shared" si="5"/>
        <v/>
      </c>
    </row>
    <row r="51" spans="3:19" s="29" customFormat="1" hidden="1" x14ac:dyDescent="0.3">
      <c r="D51" s="33" t="s">
        <v>149</v>
      </c>
      <c r="E51" s="29" t="str">
        <f t="shared" si="0"/>
        <v/>
      </c>
      <c r="F51" s="29" t="str">
        <f t="shared" ref="F51:S51" si="6">IF(F27="Covered",(CONCATENATE($B27,"-")),"")</f>
        <v/>
      </c>
      <c r="G51" s="29" t="str">
        <f t="shared" si="6"/>
        <v/>
      </c>
      <c r="H51" s="29" t="str">
        <f t="shared" si="6"/>
        <v/>
      </c>
      <c r="I51" s="29" t="str">
        <f t="shared" si="6"/>
        <v/>
      </c>
      <c r="J51" s="29" t="str">
        <f t="shared" si="6"/>
        <v/>
      </c>
      <c r="K51" s="29" t="str">
        <f t="shared" si="6"/>
        <v/>
      </c>
      <c r="L51" s="29" t="str">
        <f t="shared" si="6"/>
        <v/>
      </c>
      <c r="M51" s="29" t="str">
        <f t="shared" si="6"/>
        <v/>
      </c>
      <c r="N51" s="29" t="str">
        <f t="shared" si="6"/>
        <v/>
      </c>
      <c r="O51" s="29" t="str">
        <f t="shared" si="6"/>
        <v/>
      </c>
      <c r="P51" s="29" t="str">
        <f t="shared" si="6"/>
        <v/>
      </c>
      <c r="Q51" s="29" t="str">
        <f t="shared" si="6"/>
        <v/>
      </c>
      <c r="R51" s="29" t="str">
        <f t="shared" si="6"/>
        <v/>
      </c>
      <c r="S51" s="29" t="str">
        <f t="shared" si="6"/>
        <v/>
      </c>
    </row>
    <row r="52" spans="3:19" s="29" customFormat="1" hidden="1" x14ac:dyDescent="0.3">
      <c r="D52" s="33" t="s">
        <v>150</v>
      </c>
      <c r="E52" s="29" t="str">
        <f t="shared" si="0"/>
        <v/>
      </c>
      <c r="F52" s="29" t="str">
        <f t="shared" ref="F52:S52" si="7">IF(F28="Covered",(CONCATENATE($B28,"-")),"")</f>
        <v/>
      </c>
      <c r="G52" s="29" t="str">
        <f t="shared" si="7"/>
        <v/>
      </c>
      <c r="H52" s="29" t="str">
        <f t="shared" si="7"/>
        <v/>
      </c>
      <c r="I52" s="29" t="str">
        <f t="shared" si="7"/>
        <v/>
      </c>
      <c r="J52" s="29" t="str">
        <f t="shared" si="7"/>
        <v/>
      </c>
      <c r="K52" s="29" t="str">
        <f t="shared" si="7"/>
        <v/>
      </c>
      <c r="L52" s="29" t="str">
        <f t="shared" si="7"/>
        <v/>
      </c>
      <c r="M52" s="29" t="str">
        <f t="shared" si="7"/>
        <v/>
      </c>
      <c r="N52" s="29" t="str">
        <f t="shared" si="7"/>
        <v/>
      </c>
      <c r="O52" s="29" t="str">
        <f t="shared" si="7"/>
        <v/>
      </c>
      <c r="P52" s="29" t="str">
        <f t="shared" si="7"/>
        <v/>
      </c>
      <c r="Q52" s="29" t="str">
        <f t="shared" si="7"/>
        <v/>
      </c>
      <c r="R52" s="29" t="str">
        <f t="shared" si="7"/>
        <v/>
      </c>
      <c r="S52" s="29" t="str">
        <f t="shared" si="7"/>
        <v/>
      </c>
    </row>
    <row r="53" spans="3:19" s="29" customFormat="1" hidden="1" x14ac:dyDescent="0.3">
      <c r="D53" s="33" t="s">
        <v>151</v>
      </c>
      <c r="E53" s="29" t="str">
        <f t="shared" si="0"/>
        <v>Hospital-</v>
      </c>
      <c r="F53" s="29" t="str">
        <f t="shared" ref="F53:S53" si="8">IF(F29="Covered",(CONCATENATE($B29,"-")),"")</f>
        <v/>
      </c>
      <c r="G53" s="29" t="str">
        <f t="shared" si="8"/>
        <v/>
      </c>
      <c r="H53" s="29" t="str">
        <f t="shared" si="8"/>
        <v/>
      </c>
      <c r="I53" s="29" t="str">
        <f t="shared" si="8"/>
        <v/>
      </c>
      <c r="J53" s="29" t="str">
        <f t="shared" si="8"/>
        <v/>
      </c>
      <c r="K53" s="29" t="str">
        <f t="shared" si="8"/>
        <v/>
      </c>
      <c r="L53" s="29" t="str">
        <f t="shared" si="8"/>
        <v/>
      </c>
      <c r="M53" s="29" t="str">
        <f t="shared" si="8"/>
        <v/>
      </c>
      <c r="N53" s="29" t="str">
        <f t="shared" si="8"/>
        <v/>
      </c>
      <c r="O53" s="29" t="str">
        <f t="shared" si="8"/>
        <v/>
      </c>
      <c r="P53" s="29" t="str">
        <f t="shared" si="8"/>
        <v/>
      </c>
      <c r="Q53" s="29" t="str">
        <f t="shared" si="8"/>
        <v/>
      </c>
      <c r="R53" s="29" t="str">
        <f t="shared" si="8"/>
        <v/>
      </c>
      <c r="S53" s="29" t="str">
        <f t="shared" si="8"/>
        <v/>
      </c>
    </row>
    <row r="54" spans="3:19" s="29" customFormat="1" hidden="1" x14ac:dyDescent="0.3">
      <c r="D54" s="33" t="s">
        <v>152</v>
      </c>
      <c r="E54" s="29" t="str">
        <f t="shared" si="0"/>
        <v/>
      </c>
      <c r="F54" s="29" t="str">
        <f t="shared" ref="F54:S54" si="9">IF(F30="Covered",(CONCATENATE($B30,"-")),"")</f>
        <v/>
      </c>
      <c r="G54" s="29" t="str">
        <f t="shared" si="9"/>
        <v/>
      </c>
      <c r="H54" s="29" t="str">
        <f t="shared" si="9"/>
        <v/>
      </c>
      <c r="I54" s="29" t="str">
        <f t="shared" si="9"/>
        <v/>
      </c>
      <c r="J54" s="29" t="str">
        <f t="shared" si="9"/>
        <v/>
      </c>
      <c r="K54" s="29" t="str">
        <f t="shared" si="9"/>
        <v/>
      </c>
      <c r="L54" s="29" t="str">
        <f t="shared" si="9"/>
        <v/>
      </c>
      <c r="M54" s="29" t="str">
        <f t="shared" si="9"/>
        <v/>
      </c>
      <c r="N54" s="29" t="str">
        <f t="shared" si="9"/>
        <v/>
      </c>
      <c r="O54" s="29" t="str">
        <f t="shared" si="9"/>
        <v/>
      </c>
      <c r="P54" s="29" t="str">
        <f t="shared" si="9"/>
        <v/>
      </c>
      <c r="Q54" s="29" t="str">
        <f t="shared" si="9"/>
        <v/>
      </c>
      <c r="R54" s="29" t="str">
        <f t="shared" si="9"/>
        <v/>
      </c>
      <c r="S54" s="29" t="str">
        <f t="shared" si="9"/>
        <v/>
      </c>
    </row>
    <row r="55" spans="3:19" s="29" customFormat="1" hidden="1" x14ac:dyDescent="0.3">
      <c r="D55" s="33" t="s">
        <v>153</v>
      </c>
      <c r="E55" s="29" t="str">
        <f t="shared" si="0"/>
        <v/>
      </c>
      <c r="F55" s="29" t="str">
        <f t="shared" ref="F55:S55" si="10">IF(F31="Covered",(CONCATENATE($B31,"-")),"")</f>
        <v/>
      </c>
      <c r="G55" s="29" t="str">
        <f t="shared" si="10"/>
        <v/>
      </c>
      <c r="H55" s="29" t="str">
        <f t="shared" si="10"/>
        <v/>
      </c>
      <c r="I55" s="29" t="str">
        <f t="shared" si="10"/>
        <v/>
      </c>
      <c r="J55" s="29" t="str">
        <f t="shared" si="10"/>
        <v/>
      </c>
      <c r="K55" s="29" t="str">
        <f t="shared" si="10"/>
        <v/>
      </c>
      <c r="L55" s="29" t="str">
        <f t="shared" si="10"/>
        <v/>
      </c>
      <c r="M55" s="29" t="str">
        <f t="shared" si="10"/>
        <v/>
      </c>
      <c r="N55" s="29" t="str">
        <f t="shared" si="10"/>
        <v/>
      </c>
      <c r="O55" s="29" t="str">
        <f t="shared" si="10"/>
        <v/>
      </c>
      <c r="P55" s="29" t="str">
        <f t="shared" si="10"/>
        <v/>
      </c>
      <c r="Q55" s="29" t="str">
        <f t="shared" si="10"/>
        <v/>
      </c>
      <c r="R55" s="29" t="str">
        <f t="shared" si="10"/>
        <v/>
      </c>
      <c r="S55" s="29" t="str">
        <f t="shared" si="10"/>
        <v/>
      </c>
    </row>
    <row r="56" spans="3:19" s="29" customFormat="1" hidden="1" x14ac:dyDescent="0.3">
      <c r="D56" s="33" t="s">
        <v>154</v>
      </c>
      <c r="E56" s="29" t="str">
        <f t="shared" si="0"/>
        <v/>
      </c>
      <c r="F56" s="29" t="str">
        <f t="shared" ref="F56:S56" si="11">IF(F32="Covered",(CONCATENATE($B32,"-")),"")</f>
        <v/>
      </c>
      <c r="G56" s="29" t="str">
        <f t="shared" si="11"/>
        <v/>
      </c>
      <c r="H56" s="29" t="str">
        <f t="shared" si="11"/>
        <v/>
      </c>
      <c r="I56" s="29" t="str">
        <f t="shared" si="11"/>
        <v/>
      </c>
      <c r="J56" s="29" t="str">
        <f t="shared" si="11"/>
        <v/>
      </c>
      <c r="K56" s="29" t="str">
        <f t="shared" si="11"/>
        <v/>
      </c>
      <c r="L56" s="29" t="str">
        <f t="shared" si="11"/>
        <v/>
      </c>
      <c r="M56" s="29" t="str">
        <f t="shared" si="11"/>
        <v/>
      </c>
      <c r="N56" s="29" t="str">
        <f t="shared" si="11"/>
        <v/>
      </c>
      <c r="O56" s="29" t="str">
        <f t="shared" si="11"/>
        <v/>
      </c>
      <c r="P56" s="29" t="str">
        <f t="shared" si="11"/>
        <v/>
      </c>
      <c r="Q56" s="29" t="str">
        <f t="shared" si="11"/>
        <v/>
      </c>
      <c r="R56" s="29" t="str">
        <f t="shared" si="11"/>
        <v/>
      </c>
      <c r="S56" s="29" t="str">
        <f t="shared" si="11"/>
        <v/>
      </c>
    </row>
    <row r="57" spans="3:19" s="29" customFormat="1" hidden="1" x14ac:dyDescent="0.3">
      <c r="D57" s="33" t="s">
        <v>155</v>
      </c>
      <c r="E57" s="29" t="str">
        <f t="shared" ref="E57:S57" si="12">IF(E33&lt;&gt;"","other services","")</f>
        <v>other services</v>
      </c>
      <c r="F57" s="29" t="str">
        <f>IF(F33&lt;&gt;"","other services","")</f>
        <v/>
      </c>
      <c r="G57" s="29" t="str">
        <f t="shared" si="12"/>
        <v/>
      </c>
      <c r="H57" s="29" t="str">
        <f t="shared" si="12"/>
        <v/>
      </c>
      <c r="I57" s="29" t="str">
        <f t="shared" si="12"/>
        <v/>
      </c>
      <c r="J57" s="29" t="str">
        <f t="shared" si="12"/>
        <v/>
      </c>
      <c r="K57" s="29" t="str">
        <f t="shared" si="12"/>
        <v/>
      </c>
      <c r="L57" s="29" t="str">
        <f t="shared" si="12"/>
        <v/>
      </c>
      <c r="M57" s="29" t="str">
        <f t="shared" si="12"/>
        <v/>
      </c>
      <c r="N57" s="29" t="str">
        <f t="shared" si="12"/>
        <v/>
      </c>
      <c r="O57" s="29" t="str">
        <f t="shared" si="12"/>
        <v/>
      </c>
      <c r="P57" s="29" t="str">
        <f t="shared" si="12"/>
        <v/>
      </c>
      <c r="Q57" s="29" t="str">
        <f t="shared" si="12"/>
        <v/>
      </c>
      <c r="R57" s="29" t="str">
        <f t="shared" si="12"/>
        <v/>
      </c>
      <c r="S57" s="29" t="str">
        <f t="shared" si="12"/>
        <v/>
      </c>
    </row>
    <row r="58" spans="3:19" s="29" customFormat="1" hidden="1" x14ac:dyDescent="0.3">
      <c r="D58" s="34" t="s">
        <v>156</v>
      </c>
      <c r="E58" s="29" t="str">
        <f>_xlfn.TEXTJOIN(CHAR(10),TRUE,E46:E57)</f>
        <v>Adult behavioral health-
Pediatric behavioral health-
Hospital-
other services</v>
      </c>
      <c r="F58" s="29" t="str">
        <f t="shared" ref="F58:S58" si="13">_xlfn.TEXTJOIN(CHAR(10),TRUE,F46:F57)</f>
        <v/>
      </c>
      <c r="G58" s="29" t="str">
        <f t="shared" si="13"/>
        <v/>
      </c>
      <c r="H58" s="29" t="str">
        <f t="shared" si="13"/>
        <v/>
      </c>
      <c r="I58" s="29" t="str">
        <f t="shared" si="13"/>
        <v/>
      </c>
      <c r="J58" s="29" t="str">
        <f t="shared" si="13"/>
        <v/>
      </c>
      <c r="K58" s="29" t="str">
        <f t="shared" si="13"/>
        <v/>
      </c>
      <c r="L58" s="29" t="str">
        <f t="shared" si="13"/>
        <v/>
      </c>
      <c r="M58" s="29" t="str">
        <f t="shared" si="13"/>
        <v/>
      </c>
      <c r="N58" s="29" t="str">
        <f t="shared" si="13"/>
        <v/>
      </c>
      <c r="O58" s="29" t="str">
        <f t="shared" si="13"/>
        <v/>
      </c>
      <c r="P58" s="29" t="str">
        <f t="shared" si="13"/>
        <v/>
      </c>
      <c r="Q58" s="29" t="str">
        <f t="shared" si="13"/>
        <v/>
      </c>
      <c r="R58" s="29" t="str">
        <f t="shared" si="13"/>
        <v/>
      </c>
      <c r="S58" s="29" t="str">
        <f t="shared" si="13"/>
        <v/>
      </c>
    </row>
    <row r="59" spans="3:19" s="29" customFormat="1" hidden="1" x14ac:dyDescent="0.3">
      <c r="D59" s="29" t="s">
        <v>157</v>
      </c>
      <c r="E59" s="29" t="str">
        <f>SUBSTITUTE(E58,"-",", ")</f>
        <v>Adult behavioral health, 
Pediatric behavioral health, 
Hospital, 
other services</v>
      </c>
      <c r="F59" s="29" t="str">
        <f t="shared" ref="F59:S59" si="14">SUBSTITUTE(F58,"-",", ")</f>
        <v/>
      </c>
      <c r="G59" s="29" t="str">
        <f t="shared" si="14"/>
        <v/>
      </c>
      <c r="H59" s="29" t="str">
        <f t="shared" si="14"/>
        <v/>
      </c>
      <c r="I59" s="29" t="str">
        <f t="shared" si="14"/>
        <v/>
      </c>
      <c r="J59" s="29" t="str">
        <f t="shared" si="14"/>
        <v/>
      </c>
      <c r="K59" s="29" t="str">
        <f t="shared" si="14"/>
        <v/>
      </c>
      <c r="L59" s="29" t="str">
        <f t="shared" si="14"/>
        <v/>
      </c>
      <c r="M59" s="29" t="str">
        <f t="shared" si="14"/>
        <v/>
      </c>
      <c r="N59" s="29" t="str">
        <f t="shared" si="14"/>
        <v/>
      </c>
      <c r="O59" s="29" t="str">
        <f t="shared" si="14"/>
        <v/>
      </c>
      <c r="P59" s="29" t="str">
        <f t="shared" si="14"/>
        <v/>
      </c>
      <c r="Q59" s="29" t="str">
        <f t="shared" si="14"/>
        <v/>
      </c>
      <c r="R59" s="29" t="str">
        <f t="shared" si="14"/>
        <v/>
      </c>
      <c r="S59" s="29" t="str">
        <f t="shared" si="14"/>
        <v/>
      </c>
    </row>
    <row r="60" spans="3:19" s="29" customFormat="1" hidden="1" x14ac:dyDescent="0.3">
      <c r="C60" s="30"/>
      <c r="D60" s="30"/>
      <c r="E60" s="30"/>
      <c r="F60" s="30"/>
    </row>
  </sheetData>
  <sheetProtection algorithmName="SHA-512" hashValue="3lAfoOvgWnxt25lVBsOeb6vg4H/q2YLEidybG9o8nwgTQrKbDjAC+ZXuEsBRwWvrhc5LWes4n0bv9Nt3Tbt3bg==" saltValue="p284jOeKrGVXS0j8U8FtDg==" spinCount="100000" sheet="1" objects="1" scenarios="1" formatColumns="0" formatRows="0"/>
  <protectedRanges>
    <protectedRange algorithmName="SHA-512" hashValue="bA/kSnPef+qRTca4U5DAMPeRkTDfP+PGeEtinvNwwrxtASWdYiwSLpjfJNAo5ckNtxmOxm6JvI9I5zwPPokWaw==" saltValue="oFt+B+LVA7LiT5P6ZKMhsw==" spinCount="100000" sqref="E22:S34 E15:S17 E19:S20 E39:S43 E5:F11" name="Range1"/>
  </protectedRanges>
  <dataConsolidate/>
  <mergeCells count="6">
    <mergeCell ref="A3:C3"/>
    <mergeCell ref="A13:C13"/>
    <mergeCell ref="A36:C36"/>
    <mergeCell ref="A21:C21"/>
    <mergeCell ref="A38:C38"/>
    <mergeCell ref="A18:C18"/>
  </mergeCells>
  <phoneticPr fontId="9" type="noConversion"/>
  <dataValidations count="2">
    <dataValidation allowBlank="1" showInputMessage="1" showErrorMessage="1" errorTitle="Date" error="Please enter a date in MM/DD/YYYY format." sqref="E11:F11 E8" xr:uid="{00000000-0002-0000-0100-000000000000}"/>
    <dataValidation allowBlank="1" showInputMessage="1" errorTitle="Date" error="Please enter a date in MM/DD/YYYY format." sqref="E10" xr:uid="{00000000-0002-0000-0100-000002000000}"/>
  </dataValidations>
  <pageMargins left="0.25" right="0.25" top="0.75" bottom="0.75" header="0.3" footer="0.3"/>
  <pageSetup paperSize="5" scale="25" orientation="landscape" horizontalDpi="4294967293" verticalDpi="4294967293" r:id="rId1"/>
  <ignoredErrors>
    <ignoredError sqref="E4" unlockedFormula="1"/>
  </ignoredErrors>
  <extLst>
    <ext xmlns:x14="http://schemas.microsoft.com/office/spreadsheetml/2009/9/main" uri="{CCE6A557-97BC-4b89-ADB6-D9C93CAAB3DF}">
      <x14:dataValidations xmlns:xm="http://schemas.microsoft.com/office/excel/2006/main" count="5">
        <x14:dataValidation type="list" allowBlank="1" showInputMessage="1" prompt="To enter free text, select cell and type - do not click into cell" xr:uid="{00000000-0002-0000-0100-000001000000}">
          <x14:formula1>
            <xm:f>'Set Values'!$N$3:$N$7</xm:f>
          </x14:formula1>
          <xm:sqref>E17:S17</xm:sqref>
        </x14:dataValidation>
        <x14:dataValidation type="list" allowBlank="1" showInputMessage="1" showErrorMessage="1" xr:uid="{00000000-0002-0000-0100-000003000000}">
          <x14:formula1>
            <xm:f>'Set Values'!$A$3:$A$52</xm:f>
          </x14:formula1>
          <xm:sqref>E7</xm:sqref>
        </x14:dataValidation>
        <x14:dataValidation type="list" allowBlank="1" showInputMessage="1" showErrorMessage="1" xr:uid="{00000000-0002-0000-0100-000004000000}">
          <x14:formula1>
            <xm:f>'Set Values'!$C$3:$C$4</xm:f>
          </x14:formula1>
          <xm:sqref>E22:S32</xm:sqref>
        </x14:dataValidation>
        <x14:dataValidation type="list" allowBlank="1" showInputMessage="1" errorTitle="Date" error="Please enter a date in MM/DD/YYYY format." xr:uid="{00000000-0002-0000-0100-000005000000}">
          <x14:formula1>
            <xm:f>'Set Values'!$B$3:$B$10</xm:f>
          </x14:formula1>
          <xm:sqref>E9</xm:sqref>
        </x14:dataValidation>
        <x14:dataValidation type="list" allowBlank="1" showInputMessage="1" showErrorMessage="1" xr:uid="{00000000-0002-0000-0100-000006000000}">
          <x14:formula1>
            <xm:f>'Set Values'!$D$3:$D$4</xm:f>
          </x14:formula1>
          <xm:sqref>E39:S39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Z135"/>
  <sheetViews>
    <sheetView showGridLines="0" zoomScale="80" zoomScaleNormal="80"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DATA OK: Assurances correctly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IF('I_State&amp;Prog_Info'!E15="","[Program 1]",'I_State&amp;Prog_Info'!E15)</f>
        <v>Behavioral Health HealthChoices</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IF('I_State&amp;Prog_Info'!E17="","(Placeholder for plan type)",'I_State&amp;Prog_Info'!E17)</f>
        <v>PIHP</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IF('I_State&amp;Prog_Info'!E59="","(Placeholder for providers)",'I_State&amp;Prog_Info'!E59)</f>
        <v>Adult behavioral health, 
Pediatric behavioral health, 
Hospital, 
other services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IF('I_State&amp;Prog_Info'!E39="","(Placeholder for separate analysis and results document)",'I_State&amp;Prog_Info'!E39)</f>
        <v>Yes, analysis methods and results are contained in a separate document(s)</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IF('I_State&amp;Prog_Info'!E40="","(Placeholder for separate analysis and results document)",'I_State&amp;Prog_Info'!E40)</f>
        <v>BH-HC Exception Approval letters.  OMHSAS reviews geomapping data for compliance with the network adequacy standards.  Where geomapping data shows that an MCO does not have the requisite number of providers in a network, the primary contractor may submit a network exception request to OMHSAS.  OMHSAS' review of the request includes a review of the geo-access mapping data of the network providers for the service, the utilization of the service, whether there have been any complaints concerning access to service, and the efforts made to bring new providers into network.  OMHSAS' responses to the exception request contains its analysis of this review.  Network adequacy is monitored on an ongoing basis, including during Quality Improvement/Utilization meetings and quarterly monitoring meetings.</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IF('I_State&amp;Prog_Info'!E41="","(Placeholder for separate analysis and results document)",'I_State&amp;Prog_Info'!E41)</f>
        <v>requests for 2022 based on 2021 data</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6"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t="s">
        <v>273</v>
      </c>
      <c r="F14" s="51" t="s">
        <v>273</v>
      </c>
      <c r="G14" s="51" t="s">
        <v>273</v>
      </c>
      <c r="H14" s="51" t="s">
        <v>273</v>
      </c>
      <c r="I14" s="51" t="s">
        <v>273</v>
      </c>
      <c r="J14" s="51" t="s">
        <v>273</v>
      </c>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t="s">
        <v>482</v>
      </c>
      <c r="F15" s="51" t="s">
        <v>483</v>
      </c>
      <c r="G15" s="51" t="s">
        <v>484</v>
      </c>
      <c r="H15" s="51" t="s">
        <v>484</v>
      </c>
      <c r="I15" s="51" t="s">
        <v>485</v>
      </c>
      <c r="J15" s="51" t="s">
        <v>485</v>
      </c>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t="s">
        <v>109</v>
      </c>
      <c r="F16" s="78" t="s">
        <v>109</v>
      </c>
      <c r="G16" s="78" t="s">
        <v>96</v>
      </c>
      <c r="H16" s="78" t="s">
        <v>100</v>
      </c>
      <c r="I16" s="78" t="s">
        <v>96</v>
      </c>
      <c r="J16" s="78" t="s">
        <v>100</v>
      </c>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t="s">
        <v>283</v>
      </c>
      <c r="F17" s="78" t="s">
        <v>283</v>
      </c>
      <c r="G17" s="78" t="s">
        <v>284</v>
      </c>
      <c r="H17" s="78" t="s">
        <v>285</v>
      </c>
      <c r="I17" s="78" t="s">
        <v>284</v>
      </c>
      <c r="J17" s="78" t="s">
        <v>285</v>
      </c>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t="s">
        <v>289</v>
      </c>
      <c r="F18" s="79" t="s">
        <v>290</v>
      </c>
      <c r="G18" s="79" t="s">
        <v>290</v>
      </c>
      <c r="H18" s="79" t="s">
        <v>290</v>
      </c>
      <c r="I18" s="79" t="s">
        <v>289</v>
      </c>
      <c r="J18" s="79" t="s">
        <v>289</v>
      </c>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t="s">
        <v>305</v>
      </c>
      <c r="F23" s="74" t="s">
        <v>306</v>
      </c>
      <c r="G23" s="51" t="s">
        <v>306</v>
      </c>
      <c r="H23" s="51" t="s">
        <v>306</v>
      </c>
      <c r="I23" s="51" t="s">
        <v>306</v>
      </c>
      <c r="J23" s="51" t="s">
        <v>423</v>
      </c>
      <c r="K23" s="51" t="s">
        <v>306</v>
      </c>
      <c r="L23" s="51" t="s">
        <v>305</v>
      </c>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t="s">
        <v>310</v>
      </c>
      <c r="F24" s="76" t="s">
        <v>306</v>
      </c>
      <c r="G24" s="75" t="s">
        <v>306</v>
      </c>
      <c r="H24" s="75" t="s">
        <v>306</v>
      </c>
      <c r="I24" s="75" t="s">
        <v>306</v>
      </c>
      <c r="J24" s="75" t="s">
        <v>310</v>
      </c>
      <c r="K24" s="75" t="s">
        <v>306</v>
      </c>
      <c r="L24" s="75" t="s">
        <v>310</v>
      </c>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x14ac:dyDescent="0.25">
      <c r="A25" s="43" t="s">
        <v>311</v>
      </c>
      <c r="B25" s="41" t="s">
        <v>312</v>
      </c>
      <c r="C25" s="41" t="s">
        <v>313</v>
      </c>
      <c r="D25" s="22" t="s">
        <v>35</v>
      </c>
      <c r="E25" s="73" t="s">
        <v>314</v>
      </c>
      <c r="F25" s="73" t="s">
        <v>314</v>
      </c>
      <c r="G25" s="73" t="s">
        <v>314</v>
      </c>
      <c r="H25" s="73" t="s">
        <v>314</v>
      </c>
      <c r="I25" s="73" t="s">
        <v>314</v>
      </c>
      <c r="J25" s="73" t="s">
        <v>486</v>
      </c>
      <c r="K25" s="73" t="s">
        <v>314</v>
      </c>
      <c r="L25" s="73" t="s">
        <v>489</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34.049999999999997" customHeight="1" x14ac:dyDescent="0.25">
      <c r="A29" s="6" t="s">
        <v>28</v>
      </c>
      <c r="B29" s="7" t="s">
        <v>29</v>
      </c>
      <c r="C29" s="7" t="s">
        <v>30</v>
      </c>
      <c r="D29" s="7" t="s">
        <v>31</v>
      </c>
      <c r="E29" s="4" t="str">
        <f>IF(E30&lt;&gt;"",E30,"[Plan 1]")</f>
        <v>PerformCare</v>
      </c>
      <c r="F29" s="4" t="str">
        <f>IF(F30&lt;&gt;"",F30,"[Plan 2]")</f>
        <v>Beacon Health Options of Pennsylvania (BHO)</v>
      </c>
      <c r="G29" s="4" t="str">
        <f>IF(G30&lt;&gt;"",G30,"[Plan 3]")</f>
        <v>Community Behavioral Health (CBH)</v>
      </c>
      <c r="H29" s="4" t="str">
        <f>IF(H30&lt;&gt;"",H30,"[Plan 4]")</f>
        <v>Community Care Behavioral Health Organization (CCBH)</v>
      </c>
      <c r="I29" s="4" t="str">
        <f>IF(I30&lt;&gt;"",I30,"[Plan 5]")</f>
        <v>Magellan Behavioral Health (MBH)</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t="s">
        <v>321</v>
      </c>
      <c r="F30" s="80" t="s">
        <v>322</v>
      </c>
      <c r="G30" s="51" t="s">
        <v>323</v>
      </c>
      <c r="H30" s="51" t="s">
        <v>324</v>
      </c>
      <c r="I30" s="51" t="s">
        <v>325</v>
      </c>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t="s">
        <v>329</v>
      </c>
      <c r="F31" s="51" t="s">
        <v>329</v>
      </c>
      <c r="G31" s="51" t="s">
        <v>329</v>
      </c>
      <c r="H31" s="51"/>
      <c r="I31" s="51" t="s">
        <v>329</v>
      </c>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t="s">
        <v>333</v>
      </c>
      <c r="F32" s="78" t="s">
        <v>334</v>
      </c>
      <c r="G32" s="78" t="s">
        <v>335</v>
      </c>
      <c r="H32" s="78" t="s">
        <v>336</v>
      </c>
      <c r="I32" s="78" t="s">
        <v>337</v>
      </c>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t="s">
        <v>314</v>
      </c>
      <c r="F33" s="78" t="s">
        <v>314</v>
      </c>
      <c r="G33" s="78" t="s">
        <v>314</v>
      </c>
      <c r="H33" s="78" t="s">
        <v>341</v>
      </c>
      <c r="I33" s="78" t="s">
        <v>314</v>
      </c>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t="s">
        <v>314</v>
      </c>
      <c r="F34" s="78" t="s">
        <v>314</v>
      </c>
      <c r="G34" s="78" t="s">
        <v>314</v>
      </c>
      <c r="H34" s="78" t="s">
        <v>314</v>
      </c>
      <c r="I34" s="78" t="s">
        <v>314</v>
      </c>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t="s">
        <v>314</v>
      </c>
      <c r="F35" s="81" t="s">
        <v>314</v>
      </c>
      <c r="G35" s="81" t="s">
        <v>314</v>
      </c>
      <c r="H35" s="81" t="s">
        <v>314</v>
      </c>
      <c r="I35" s="81" t="s">
        <v>314</v>
      </c>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134" t="s">
        <v>351</v>
      </c>
      <c r="F36" s="80" t="s">
        <v>352</v>
      </c>
      <c r="G36" s="51" t="s">
        <v>353</v>
      </c>
      <c r="H36" s="51" t="s">
        <v>354</v>
      </c>
      <c r="I36" s="51" t="s">
        <v>355</v>
      </c>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t="s">
        <v>488</v>
      </c>
      <c r="F37" s="80" t="s">
        <v>488</v>
      </c>
      <c r="G37" s="51" t="s">
        <v>353</v>
      </c>
      <c r="H37" s="80" t="s">
        <v>488</v>
      </c>
      <c r="I37" s="80" t="s">
        <v>488</v>
      </c>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t="s">
        <v>329</v>
      </c>
      <c r="F38" s="51"/>
      <c r="G38" s="51" t="s">
        <v>329</v>
      </c>
      <c r="H38" s="51" t="s">
        <v>329</v>
      </c>
      <c r="I38" s="51" t="s">
        <v>329</v>
      </c>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t="s">
        <v>365</v>
      </c>
      <c r="F39" s="78" t="s">
        <v>366</v>
      </c>
      <c r="G39" s="78" t="s">
        <v>367</v>
      </c>
      <c r="H39" s="78" t="s">
        <v>368</v>
      </c>
      <c r="I39" s="78" t="s">
        <v>369</v>
      </c>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t="s">
        <v>314</v>
      </c>
      <c r="F40" s="51" t="s">
        <v>314</v>
      </c>
      <c r="G40" s="51" t="s">
        <v>314</v>
      </c>
      <c r="H40" s="51" t="s">
        <v>314</v>
      </c>
      <c r="I40" s="51" t="s">
        <v>314</v>
      </c>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t="s">
        <v>314</v>
      </c>
      <c r="F41" s="51" t="s">
        <v>314</v>
      </c>
      <c r="G41" s="51" t="s">
        <v>314</v>
      </c>
      <c r="H41" s="51" t="s">
        <v>314</v>
      </c>
      <c r="I41" s="51" t="s">
        <v>314</v>
      </c>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t="s">
        <v>314</v>
      </c>
      <c r="F42" s="82" t="s">
        <v>314</v>
      </c>
      <c r="G42" s="82" t="s">
        <v>314</v>
      </c>
      <c r="H42" s="82" t="s">
        <v>314</v>
      </c>
      <c r="I42" s="82" t="s">
        <v>314</v>
      </c>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9u4ZscSNiXR/hFQ6gUIV6hd37p+H+aMZBRzZAuMKaJZYuE/Ukbgtglv0R5Waoi+h04hLu92r6iW8ERGfUYXnxQ==" saltValue="OnzQcL+A+CSuxFhC486iCA==" spinCount="100000" sheet="1" objects="1" scenarios="1" formatColumns="0" formatRows="0"/>
  <mergeCells count="12">
    <mergeCell ref="A28:C28"/>
    <mergeCell ref="A27:C27"/>
    <mergeCell ref="A4:B4"/>
    <mergeCell ref="A5:B5"/>
    <mergeCell ref="A6:B6"/>
    <mergeCell ref="A7:B7"/>
    <mergeCell ref="A9:C9"/>
    <mergeCell ref="A12:C12"/>
    <mergeCell ref="A21:C21"/>
    <mergeCell ref="A11:C11"/>
    <mergeCell ref="A20:C20"/>
    <mergeCell ref="A8:B8"/>
  </mergeCells>
  <phoneticPr fontId="9" type="noConversion"/>
  <dataValidations count="1">
    <dataValidation allowBlank="1" showInputMessage="1" prompt="To enter free text, select cell and type - do not click into cell" sqref="E15:CZ15" xr:uid="{00000000-0002-0000-0200-000000000000}"/>
  </dataValidations>
  <pageMargins left="0.25" right="0.25" top="0.75" bottom="0.75" header="0.3" footer="0.3"/>
  <pageSetup paperSize="5" scale="17" orientation="landscape" r:id="rId1"/>
  <ignoredErrors>
    <ignoredError sqref="C3" unlockedFormula="1"/>
  </ignoredErrors>
  <extLst>
    <ext xmlns:x14="http://schemas.microsoft.com/office/spreadsheetml/2009/9/main" uri="{CCE6A557-97BC-4b89-ADB6-D9C93CAAB3DF}">
      <x14:dataValidations xmlns:xm="http://schemas.microsoft.com/office/excel/2006/main" count="8">
        <x14:dataValidation type="list" allowBlank="1" showInputMessage="1" xr:uid="{00000000-0002-0000-0200-000001000000}">
          <x14:formula1>
            <xm:f>'Set Values'!$I$3:$I$7</xm:f>
          </x14:formula1>
          <xm:sqref>E19:CZ19</xm:sqref>
        </x14:dataValidation>
        <x14:dataValidation type="list" allowBlank="1" showInputMessage="1" prompt="To enter free text, select cell and type - do not click into cell" xr:uid="{00000000-0002-0000-0200-000002000000}">
          <x14:formula1>
            <xm:f>'Set Values'!$I$3:$I$7</xm:f>
          </x14:formula1>
          <xm:sqref>E17:CZ17</xm:sqref>
        </x14:dataValidation>
        <x14:dataValidation type="list" allowBlank="1" showInputMessage="1" prompt="To enter free text, select cell and type - do not click into cell" xr:uid="{00000000-0002-0000-0200-000003000000}">
          <x14:formula1>
            <xm:f>'Set Values'!$F$3:$F$12</xm:f>
          </x14:formula1>
          <xm:sqref>E14:CZ14</xm:sqref>
        </x14:dataValidation>
        <x14:dataValidation type="list" allowBlank="1" showInputMessage="1" showErrorMessage="1" xr:uid="{00000000-0002-0000-0200-000004000000}">
          <x14:formula1>
            <xm:f>'Set Values'!$M$3:$M$4</xm:f>
          </x14:formula1>
          <xm:sqref>E31:AR31 E38:AR38</xm:sqref>
        </x14:dataValidation>
        <x14:dataValidation type="list" allowBlank="1" showInputMessage="1" showErrorMessage="1" xr:uid="{00000000-0002-0000-0200-000005000000}">
          <x14:formula1>
            <xm:f>'Set Values'!$L$3:$L$5</xm:f>
          </x14:formula1>
          <xm:sqref>E24:L24</xm:sqref>
        </x14:dataValidation>
        <x14:dataValidation type="list" allowBlank="1" showInputMessage="1" prompt="To enter free text, select cell and type - do not click into cell" xr:uid="{00000000-0002-0000-0200-000006000000}">
          <x14:formula1>
            <xm:f>'Set Values'!$G$3:$G$14</xm:f>
          </x14:formula1>
          <xm:sqref>E16:CZ16</xm:sqref>
        </x14:dataValidation>
        <x14:dataValidation type="list" allowBlank="1" showInputMessage="1" xr:uid="{00000000-0002-0000-0200-000008000000}">
          <x14:formula1>
            <xm:f>'Set Values'!$K$3:$K$10</xm:f>
          </x14:formula1>
          <xm:sqref>E23:L23</xm:sqref>
        </x14:dataValidation>
        <x14:dataValidation type="list" allowBlank="1" showInputMessage="1" prompt="To enter free text, select cell and type - do not click into cell" xr:uid="{00000000-0002-0000-0200-000007000000}">
          <x14:formula1>
            <xm:f>'Set Values'!$H$3:$H$12</xm:f>
          </x14:formula1>
          <xm:sqref>E18:CZ18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DCF17-07C3-4020-A3C0-3ABDB92FAC57}">
  <sheetPr>
    <pageSetUpPr fitToPage="1"/>
  </sheetPr>
  <dimension ref="A1:CZ135"/>
  <sheetViews>
    <sheetView showGridLines="0" zoomScale="85" zoomScaleNormal="85"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IF('I_State&amp;Prog_Info'!F15="","[Program 2]",'I_State&amp;Prog_Info'!F15)</f>
        <v>[Program 2]</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IF('I_State&amp;Prog_Info'!F17="","(Placeholder for plan type)",'I_State&amp;Prog_Info'!F17)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IF('I_State&amp;Prog_Info'!F59="","(Placeholder for providers)",'I_State&amp;Prog_Info'!F59)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IF('I_State&amp;Prog_Info'!F39="","(Placeholder for separate analysis and results document)",'I_State&amp;Prog_Info'!F39)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IF('I_State&amp;Prog_Info'!F40="","(Placeholder for separate analysis and results document)",'I_State&amp;Prog_Info'!F40)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IF('I_State&amp;Prog_Info'!F41="","(Placeholder for separate analysis and results document)",'I_State&amp;Prog_Info'!F41)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djuF/wmqElmfCs5FtY8YTD4okpaNW9NqSPZmNCijc5Ur6usAap0rwt3ZznA+SMxtpU7i07KaDJNYzTeig2IO6g==" saltValue="ormrH3HsST4AbzDQ59f2gA=="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CAE70EF1-8E16-43C7-A7E6-DE8926998CC9}"/>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EF77138C-C6CC-49FC-9762-0CF789395845}">
          <x14:formula1>
            <xm:f>'Set Values'!$H$3:$H$12</xm:f>
          </x14:formula1>
          <xm:sqref>E18:CZ18</xm:sqref>
        </x14:dataValidation>
        <x14:dataValidation type="list" allowBlank="1" showInputMessage="1" xr:uid="{BD864586-F969-4FA2-8DFB-A4385F283DC0}">
          <x14:formula1>
            <xm:f>'Set Values'!$K$3:$K$10</xm:f>
          </x14:formula1>
          <xm:sqref>E23:L23</xm:sqref>
        </x14:dataValidation>
        <x14:dataValidation type="list" allowBlank="1" showInputMessage="1" prompt="To enter free text, select cell and type - do not click into cell" xr:uid="{970EAB54-0CEA-4ABD-A713-631E7B568C40}">
          <x14:formula1>
            <xm:f>'Set Values'!$G$3:$G$14</xm:f>
          </x14:formula1>
          <xm:sqref>E16:CZ16</xm:sqref>
        </x14:dataValidation>
        <x14:dataValidation type="list" allowBlank="1" showInputMessage="1" showErrorMessage="1" xr:uid="{EF4ABEAB-09AC-487F-98CD-B67DB4FF6147}">
          <x14:formula1>
            <xm:f>'Set Values'!$L$3:$L$5</xm:f>
          </x14:formula1>
          <xm:sqref>E24:L24</xm:sqref>
        </x14:dataValidation>
        <x14:dataValidation type="list" allowBlank="1" showInputMessage="1" showErrorMessage="1" xr:uid="{ECD2D050-BF8D-446D-8C1B-332C2D0FF8C9}">
          <x14:formula1>
            <xm:f>'Set Values'!$M$3:$M$4</xm:f>
          </x14:formula1>
          <xm:sqref>E31:AR31 E38:AR38</xm:sqref>
        </x14:dataValidation>
        <x14:dataValidation type="list" allowBlank="1" showInputMessage="1" prompt="To enter free text, select cell and type - do not click into cell" xr:uid="{DAFAAC69-2DCB-481B-A1DA-1D0F94A853E8}">
          <x14:formula1>
            <xm:f>'Set Values'!$F$3:$F$12</xm:f>
          </x14:formula1>
          <xm:sqref>E14:CZ14</xm:sqref>
        </x14:dataValidation>
        <x14:dataValidation type="list" allowBlank="1" showInputMessage="1" prompt="To enter free text, select cell and type - do not click into cell" xr:uid="{B387176A-EA06-4BE8-8258-7140B3FB4392}">
          <x14:formula1>
            <xm:f>'Set Values'!$I$3:$I$7</xm:f>
          </x14:formula1>
          <xm:sqref>E17:CZ17</xm:sqref>
        </x14:dataValidation>
        <x14:dataValidation type="list" allowBlank="1" showInputMessage="1" xr:uid="{A282B94B-1B82-4A07-9B5C-284F692A09D4}">
          <x14:formula1>
            <xm:f>'Set Values'!$I$3:$I$7</xm:f>
          </x14:formula1>
          <xm:sqref>E19:CZ19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4D3A0-A2ED-41DE-A3AB-ACCB7BB5F395}">
  <sheetPr>
    <pageSetUpPr fitToPage="1"/>
  </sheetPr>
  <dimension ref="A1:CZ135"/>
  <sheetViews>
    <sheetView showGridLines="0" zoomScale="85" zoomScaleNormal="85"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IF('I_State&amp;Prog_Info'!G15="","[Program 3]",'I_State&amp;Prog_Info'!G15)</f>
        <v>[Program 3]</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IF('I_State&amp;Prog_Info'!G17="","(Placeholder for plan type)",'I_State&amp;Prog_Info'!G17)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IF('I_State&amp;Prog_Info'!G59="","(Placeholder for providers)",'I_State&amp;Prog_Info'!G59)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IF('I_State&amp;Prog_Info'!G39="","(Placeholder for separate analysis and results document)",'I_State&amp;Prog_Info'!G39)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IF('I_State&amp;Prog_Info'!G40="","(Placeholder for separate analysis and results document)",'I_State&amp;Prog_Info'!G40)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IF('I_State&amp;Prog_Info'!G41="","(Placeholder for separate analysis and results document)",'I_State&amp;Prog_Info'!G41)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3L/cQeH9+k9cThc6g+OxzaAY/h0oNnAYvClI2Ef0b6wQP7OEzHctOrMTEiWktZ8WvjbxHaJNvT9SonJdX5pssQ==" saltValue="NkY0K7NVplnHgRg/V3SLB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2143838C-16AC-4BE0-8CAB-2ED855727934}"/>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C1F5E7D1-4811-4909-9164-0464932853F9}">
          <x14:formula1>
            <xm:f>'Set Values'!$I$3:$I$7</xm:f>
          </x14:formula1>
          <xm:sqref>E19:CZ19</xm:sqref>
        </x14:dataValidation>
        <x14:dataValidation type="list" allowBlank="1" showInputMessage="1" prompt="To enter free text, select cell and type - do not click into cell" xr:uid="{1DBCC7A2-FE5A-431A-8333-B2B531D8D432}">
          <x14:formula1>
            <xm:f>'Set Values'!$I$3:$I$7</xm:f>
          </x14:formula1>
          <xm:sqref>E17:CZ17</xm:sqref>
        </x14:dataValidation>
        <x14:dataValidation type="list" allowBlank="1" showInputMessage="1" prompt="To enter free text, select cell and type - do not click into cell" xr:uid="{375339AF-58D5-406D-BEC0-05466268333D}">
          <x14:formula1>
            <xm:f>'Set Values'!$F$3:$F$12</xm:f>
          </x14:formula1>
          <xm:sqref>E14:CZ14</xm:sqref>
        </x14:dataValidation>
        <x14:dataValidation type="list" allowBlank="1" showInputMessage="1" showErrorMessage="1" xr:uid="{B1BC0049-8DD9-4CF9-95B4-2A06BDBBE1DD}">
          <x14:formula1>
            <xm:f>'Set Values'!$M$3:$M$4</xm:f>
          </x14:formula1>
          <xm:sqref>E31:AR31 E38:AR38</xm:sqref>
        </x14:dataValidation>
        <x14:dataValidation type="list" allowBlank="1" showInputMessage="1" showErrorMessage="1" xr:uid="{97767621-0F7D-4256-AFC1-1E37DF553248}">
          <x14:formula1>
            <xm:f>'Set Values'!$L$3:$L$5</xm:f>
          </x14:formula1>
          <xm:sqref>E24:L24</xm:sqref>
        </x14:dataValidation>
        <x14:dataValidation type="list" allowBlank="1" showInputMessage="1" prompt="To enter free text, select cell and type - do not click into cell" xr:uid="{A54F995C-F9D0-4FBC-9912-3DA3EA95414E}">
          <x14:formula1>
            <xm:f>'Set Values'!$G$3:$G$14</xm:f>
          </x14:formula1>
          <xm:sqref>E16:CZ16</xm:sqref>
        </x14:dataValidation>
        <x14:dataValidation type="list" allowBlank="1" showInputMessage="1" xr:uid="{E38D5689-3700-4312-8D73-0794CAA3B411}">
          <x14:formula1>
            <xm:f>'Set Values'!$K$3:$K$10</xm:f>
          </x14:formula1>
          <xm:sqref>E23:L23</xm:sqref>
        </x14:dataValidation>
        <x14:dataValidation type="list" allowBlank="1" showInputMessage="1" prompt="To enter free text, select cell and type - do not click into cell" xr:uid="{B0DD3430-8381-4694-8605-4059F4B3BEE8}">
          <x14:formula1>
            <xm:f>'Set Values'!$H$3:$H$12</xm:f>
          </x14:formula1>
          <xm:sqref>E18:CZ18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D96A-C63D-41D2-A100-E3DF49F44AA1}">
  <sheetPr>
    <pageSetUpPr fitToPage="1"/>
  </sheetPr>
  <dimension ref="A1:CZ135"/>
  <sheetViews>
    <sheetView showGridLines="0" zoomScale="85" zoomScaleNormal="85"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IF('I_State&amp;Prog_Info'!H15="","[Program 4]",'I_State&amp;Prog_Info'!H15)</f>
        <v>[Program 4]</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1" customHeight="1" x14ac:dyDescent="0.25">
      <c r="A4" s="162" t="s">
        <v>161</v>
      </c>
      <c r="B4" s="163"/>
      <c r="C4" s="70" t="str">
        <f>IF('I_State&amp;Prog_Info'!H17="","(Placeholder for plan type)",'I_State&amp;Prog_Info'!H17)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IF('I_State&amp;Prog_Info'!H59="","(Placeholder for providers)",'I_State&amp;Prog_Info'!H59)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IF('I_State&amp;Prog_Info'!H39="","(Placeholder for separate analysis and results document)",'I_State&amp;Prog_Info'!H39)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IF('I_State&amp;Prog_Info'!H40="","(Placeholder for separate analysis and results document)",'I_State&amp;Prog_Info'!H40)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IF('I_State&amp;Prog_Info'!H41="","(Placeholder for separate analysis and results document)",'I_State&amp;Prog_Info'!H41)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XEltBjIOPeTjgmevH0k/q+kIKN90HbPW8OT2k+XLdUaKj8ynfx+ACCzG/zeWIMtwuHC7fp+RtJN+uNc6MHIDNQ==" saltValue="veGJxUZ8V6m8T/agOLd3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533BDB7B-3A17-407F-A328-83C8EAD51262}"/>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1066BE99-F186-4324-8667-A07AE1BE957A}">
          <x14:formula1>
            <xm:f>'Set Values'!$H$3:$H$12</xm:f>
          </x14:formula1>
          <xm:sqref>E18:CZ18</xm:sqref>
        </x14:dataValidation>
        <x14:dataValidation type="list" allowBlank="1" showInputMessage="1" xr:uid="{18D86A26-FBE8-414E-AB15-4F9343D2974D}">
          <x14:formula1>
            <xm:f>'Set Values'!$K$3:$K$10</xm:f>
          </x14:formula1>
          <xm:sqref>E23:L23</xm:sqref>
        </x14:dataValidation>
        <x14:dataValidation type="list" allowBlank="1" showInputMessage="1" prompt="To enter free text, select cell and type - do not click into cell" xr:uid="{983C40A5-AB51-45D2-9276-D0511E7108BA}">
          <x14:formula1>
            <xm:f>'Set Values'!$G$3:$G$14</xm:f>
          </x14:formula1>
          <xm:sqref>E16:CZ16</xm:sqref>
        </x14:dataValidation>
        <x14:dataValidation type="list" allowBlank="1" showInputMessage="1" showErrorMessage="1" xr:uid="{B2917F54-9488-43A7-9266-70B27C8EB93C}">
          <x14:formula1>
            <xm:f>'Set Values'!$L$3:$L$5</xm:f>
          </x14:formula1>
          <xm:sqref>E24:L24</xm:sqref>
        </x14:dataValidation>
        <x14:dataValidation type="list" allowBlank="1" showInputMessage="1" showErrorMessage="1" xr:uid="{FB79ABB8-3AD7-49CD-894F-A93A349CE62F}">
          <x14:formula1>
            <xm:f>'Set Values'!$M$3:$M$4</xm:f>
          </x14:formula1>
          <xm:sqref>E31:AR31 E38:AR38</xm:sqref>
        </x14:dataValidation>
        <x14:dataValidation type="list" allowBlank="1" showInputMessage="1" prompt="To enter free text, select cell and type - do not click into cell" xr:uid="{C5AE45FB-AC7D-4DB3-B333-B81C8E43F213}">
          <x14:formula1>
            <xm:f>'Set Values'!$F$3:$F$12</xm:f>
          </x14:formula1>
          <xm:sqref>E14:CZ14</xm:sqref>
        </x14:dataValidation>
        <x14:dataValidation type="list" allowBlank="1" showInputMessage="1" prompt="To enter free text, select cell and type - do not click into cell" xr:uid="{C3E11CA8-C4C3-4344-96C1-C73527FBB804}">
          <x14:formula1>
            <xm:f>'Set Values'!$I$3:$I$7</xm:f>
          </x14:formula1>
          <xm:sqref>E17:CZ17</xm:sqref>
        </x14:dataValidation>
        <x14:dataValidation type="list" allowBlank="1" showInputMessage="1" xr:uid="{C9498449-5E16-4AA4-86B2-58D705AF1BD9}">
          <x14:formula1>
            <xm:f>'Set Values'!$I$3:$I$7</xm:f>
          </x14:formula1>
          <xm:sqref>E19:CZ19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F35F8-898E-432F-B02F-CAC56DEEFEDF}">
  <sheetPr>
    <pageSetUpPr fitToPage="1"/>
  </sheetPr>
  <dimension ref="A1:CZ135"/>
  <sheetViews>
    <sheetView showGridLines="0" zoomScale="85" zoomScaleNormal="85"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IF('I_State&amp;Prog_Info'!I15="","[Program 5]",'I_State&amp;Prog_Info'!I15)</f>
        <v>[Program 5]</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IF('I_State&amp;Prog_Info'!I17="","(Placeholder for plan type)",'I_State&amp;Prog_Info'!I17)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IF('I_State&amp;Prog_Info'!I59="","(Placeholder for providers)",'I_State&amp;Prog_Info'!I59)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IF('I_State&amp;Prog_Info'!I39="","(Placeholder for separate analysis and results document)",'I_State&amp;Prog_Info'!I39)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IF('I_State&amp;Prog_Info'!I40="","(Placeholder for separate analysis and results document)",'I_State&amp;Prog_Info'!I40)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IF('I_State&amp;Prog_Info'!I41="","(Placeholder for separate analysis and results document)",'I_State&amp;Prog_Info'!I41)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okgwnehEvDcu87WaVsnqyunyMtWws3zvbS+q0iKlECb+KYBWuIJn8GnHrx7H3rdzmo5nhuzcCtYk8NY1FbXFQ==" saltValue="1fPscsEaU43BBoA0S55YE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71C06A35-F759-4EF0-801D-8E42BD234408}"/>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FF1596F2-1F28-49DE-A909-92546480BD8C}">
          <x14:formula1>
            <xm:f>'Set Values'!$I$3:$I$7</xm:f>
          </x14:formula1>
          <xm:sqref>E19:CZ19</xm:sqref>
        </x14:dataValidation>
        <x14:dataValidation type="list" allowBlank="1" showInputMessage="1" prompt="To enter free text, select cell and type - do not click into cell" xr:uid="{F6A2B33B-CF29-4282-ACAC-E38BE041D3C5}">
          <x14:formula1>
            <xm:f>'Set Values'!$I$3:$I$7</xm:f>
          </x14:formula1>
          <xm:sqref>E17:CZ17</xm:sqref>
        </x14:dataValidation>
        <x14:dataValidation type="list" allowBlank="1" showInputMessage="1" prompt="To enter free text, select cell and type - do not click into cell" xr:uid="{8FB97D96-608C-4A69-82AA-4C3FAC5D6E69}">
          <x14:formula1>
            <xm:f>'Set Values'!$F$3:$F$12</xm:f>
          </x14:formula1>
          <xm:sqref>E14:CZ14</xm:sqref>
        </x14:dataValidation>
        <x14:dataValidation type="list" allowBlank="1" showInputMessage="1" showErrorMessage="1" xr:uid="{7215C5B3-3991-47D9-9E1F-B0645AD4BD9B}">
          <x14:formula1>
            <xm:f>'Set Values'!$M$3:$M$4</xm:f>
          </x14:formula1>
          <xm:sqref>E31:AR31 E38:AR38</xm:sqref>
        </x14:dataValidation>
        <x14:dataValidation type="list" allowBlank="1" showInputMessage="1" showErrorMessage="1" xr:uid="{EACE38A1-424C-4B5E-BCF6-DAA91F88B1B8}">
          <x14:formula1>
            <xm:f>'Set Values'!$L$3:$L$5</xm:f>
          </x14:formula1>
          <xm:sqref>E24:L24</xm:sqref>
        </x14:dataValidation>
        <x14:dataValidation type="list" allowBlank="1" showInputMessage="1" prompt="To enter free text, select cell and type - do not click into cell" xr:uid="{8900E7E3-E39F-4758-970B-65F80E78A446}">
          <x14:formula1>
            <xm:f>'Set Values'!$G$3:$G$14</xm:f>
          </x14:formula1>
          <xm:sqref>E16:CZ16</xm:sqref>
        </x14:dataValidation>
        <x14:dataValidation type="list" allowBlank="1" showInputMessage="1" xr:uid="{2E303D3C-8360-494F-BFF7-80671E745BD8}">
          <x14:formula1>
            <xm:f>'Set Values'!$K$3:$K$10</xm:f>
          </x14:formula1>
          <xm:sqref>E23:L23</xm:sqref>
        </x14:dataValidation>
        <x14:dataValidation type="list" allowBlank="1" showInputMessage="1" prompt="To enter free text, select cell and type - do not click into cell" xr:uid="{46EE457C-656B-407E-B6D9-69DB97122C63}">
          <x14:formula1>
            <xm:f>'Set Values'!$H$3:$H$12</xm:f>
          </x14:formula1>
          <xm:sqref>E18:CZ18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B33F7-D166-4C4D-823E-7AF74F39BFB7}">
  <sheetPr>
    <pageSetUpPr fitToPage="1"/>
  </sheetPr>
  <dimension ref="A1:CZ135"/>
  <sheetViews>
    <sheetView showGridLines="0" topLeftCell="AM40" zoomScale="85" zoomScaleNormal="85" workbookViewId="0">
      <selection activeCell="AR42"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IF('I_State&amp;Prog_Info'!J15="","[Program 6]",'I_State&amp;Prog_Info'!J15)</f>
        <v>[Program 6]</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IF('I_State&amp;Prog_Info'!J17="","(Placeholder for plan type)",'I_State&amp;Prog_Info'!J17)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IF('I_State&amp;Prog_Info'!J59="","(Placeholder for providers)",'I_State&amp;Prog_Info'!J59)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IF('I_State&amp;Prog_Info'!J39="","(Placeholder for separate analysis and results document)",'I_State&amp;Prog_Info'!J39)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IF('I_State&amp;Prog_Info'!J40="","(Placeholder for separate analysis and results document)",'I_State&amp;Prog_Info'!J40)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IF('I_State&amp;Prog_Info'!J41="","(Placeholder for separate analysis and results document)",'I_State&amp;Prog_Info'!J41)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tq59JChWbPjtt66QALw/WRHnpNol8rhUHRXaZCzNFaaO7Bi3EJibpcclibEVXKQPjy6kVVypKmIgVvS3xcDMIw==" saltValue="fv0WmapgBgKl0sDmtmdZP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6FA7A765-43D5-46F3-BA54-1E24A56EEFC2}"/>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0BD723BB-B56F-41D6-8CA6-8089A6C90843}">
          <x14:formula1>
            <xm:f>'Set Values'!$H$3:$H$12</xm:f>
          </x14:formula1>
          <xm:sqref>E18:CZ18</xm:sqref>
        </x14:dataValidation>
        <x14:dataValidation type="list" allowBlank="1" showInputMessage="1" xr:uid="{A4EE3942-D75F-4FA7-8D33-68FAF592F6A3}">
          <x14:formula1>
            <xm:f>'Set Values'!$K$3:$K$10</xm:f>
          </x14:formula1>
          <xm:sqref>E23:L23</xm:sqref>
        </x14:dataValidation>
        <x14:dataValidation type="list" allowBlank="1" showInputMessage="1" prompt="To enter free text, select cell and type - do not click into cell" xr:uid="{DCBA87D4-EAAC-4A4F-ADA0-AE456D5FD771}">
          <x14:formula1>
            <xm:f>'Set Values'!$G$3:$G$14</xm:f>
          </x14:formula1>
          <xm:sqref>E16:CZ16</xm:sqref>
        </x14:dataValidation>
        <x14:dataValidation type="list" allowBlank="1" showInputMessage="1" showErrorMessage="1" xr:uid="{5046CDA5-AE5C-4414-A145-7224E70E1872}">
          <x14:formula1>
            <xm:f>'Set Values'!$L$3:$L$5</xm:f>
          </x14:formula1>
          <xm:sqref>E24:L24</xm:sqref>
        </x14:dataValidation>
        <x14:dataValidation type="list" allowBlank="1" showInputMessage="1" showErrorMessage="1" xr:uid="{B9B7571A-7AE4-4FAB-9DE8-63509BDA970B}">
          <x14:formula1>
            <xm:f>'Set Values'!$M$3:$M$4</xm:f>
          </x14:formula1>
          <xm:sqref>E31:AR31 E38:AR38</xm:sqref>
        </x14:dataValidation>
        <x14:dataValidation type="list" allowBlank="1" showInputMessage="1" prompt="To enter free text, select cell and type - do not click into cell" xr:uid="{1C9C3AEE-DA1D-4113-B0DD-FC4C55B795E9}">
          <x14:formula1>
            <xm:f>'Set Values'!$F$3:$F$12</xm:f>
          </x14:formula1>
          <xm:sqref>E14:CZ14</xm:sqref>
        </x14:dataValidation>
        <x14:dataValidation type="list" allowBlank="1" showInputMessage="1" prompt="To enter free text, select cell and type - do not click into cell" xr:uid="{B42C8B14-1477-4A40-87F0-AC63C21E76BC}">
          <x14:formula1>
            <xm:f>'Set Values'!$I$3:$I$7</xm:f>
          </x14:formula1>
          <xm:sqref>E17:CZ17</xm:sqref>
        </x14:dataValidation>
        <x14:dataValidation type="list" allowBlank="1" showInputMessage="1" xr:uid="{DAC8CEA9-DB44-4791-AE91-2735E02A87EC}">
          <x14:formula1>
            <xm:f>'Set Values'!$I$3:$I$7</xm:f>
          </x14:formula1>
          <xm:sqref>E19:CZ19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5CCDD-1F45-4338-AFB3-2D15EAE63548}">
  <sheetPr>
    <pageSetUpPr fitToPage="1"/>
  </sheetPr>
  <dimension ref="A1:CZ135"/>
  <sheetViews>
    <sheetView showGridLines="0" zoomScale="85" zoomScaleNormal="85" workbookViewId="0">
      <selection sqref="A1:AR42"/>
    </sheetView>
  </sheetViews>
  <sheetFormatPr defaultColWidth="9.21875" defaultRowHeight="13.8" x14ac:dyDescent="0.25"/>
  <cols>
    <col min="1" max="1" width="7.5546875" style="5" customWidth="1"/>
    <col min="2" max="2" width="39.5546875" style="5" customWidth="1"/>
    <col min="3" max="3" width="71.5546875" style="10" customWidth="1"/>
    <col min="4" max="4" width="29.44140625" style="10" customWidth="1"/>
    <col min="5" max="12" width="24.77734375" style="10" customWidth="1"/>
    <col min="13" max="44" width="20.5546875" style="10" customWidth="1"/>
    <col min="45" max="105" width="20.5546875" style="5" customWidth="1"/>
    <col min="106" max="16384" width="9.21875" style="5"/>
  </cols>
  <sheetData>
    <row r="1" spans="1:104" ht="28.5" customHeight="1" x14ac:dyDescent="0.3">
      <c r="A1" s="15" t="s">
        <v>158</v>
      </c>
      <c r="B1" s="15"/>
      <c r="C1" s="5"/>
      <c r="D1" s="68"/>
      <c r="E1" s="47"/>
      <c r="F1" s="5"/>
      <c r="G1" s="5"/>
      <c r="H1" s="5"/>
      <c r="I1" s="5"/>
      <c r="J1" s="5"/>
      <c r="K1" s="5"/>
      <c r="L1" s="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104" ht="19.5" customHeight="1" thickBot="1" x14ac:dyDescent="0.3">
      <c r="A2" s="126" t="s">
        <v>159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row>
    <row r="3" spans="1:104" ht="28.5" customHeight="1" x14ac:dyDescent="0.25">
      <c r="A3" s="127" t="s">
        <v>160</v>
      </c>
      <c r="B3" s="128"/>
      <c r="C3" s="129" t="str">
        <f>IF('I_State&amp;Prog_Info'!K15="","[Program 7]",'I_State&amp;Prog_Info'!K15)</f>
        <v>[Program 7]</v>
      </c>
      <c r="E3" s="5"/>
      <c r="G3" s="5"/>
      <c r="H3" s="5"/>
      <c r="I3" s="5"/>
      <c r="J3" s="5"/>
      <c r="K3" s="5"/>
      <c r="L3" s="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row>
    <row r="4" spans="1:104" ht="23.25" customHeight="1" x14ac:dyDescent="0.25">
      <c r="A4" s="162" t="s">
        <v>161</v>
      </c>
      <c r="B4" s="163"/>
      <c r="C4" s="70" t="str">
        <f>IF('I_State&amp;Prog_Info'!K17="","(Placeholder for plan type)",'I_State&amp;Prog_Info'!K17)</f>
        <v>(Placeholder for plan type)</v>
      </c>
      <c r="E4" s="5"/>
      <c r="F4" s="5"/>
      <c r="G4" s="5"/>
      <c r="H4" s="5"/>
      <c r="I4" s="5"/>
      <c r="J4" s="5"/>
      <c r="K4" s="5"/>
      <c r="L4" s="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104" ht="23.25" customHeight="1" x14ac:dyDescent="0.25">
      <c r="A5" s="162" t="s">
        <v>162</v>
      </c>
      <c r="B5" s="163"/>
      <c r="C5" s="70" t="str">
        <f>IF('I_State&amp;Prog_Info'!K59="","(Placeholder for providers)",'I_State&amp;Prog_Info'!K59)</f>
        <v>(Placeholder for providers)</v>
      </c>
      <c r="E5" s="5"/>
      <c r="G5" s="5"/>
      <c r="H5" s="5"/>
      <c r="I5" s="5"/>
      <c r="J5" s="5"/>
      <c r="K5" s="5"/>
      <c r="L5" s="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104" ht="23.25" customHeight="1" x14ac:dyDescent="0.25">
      <c r="A6" s="162" t="s">
        <v>163</v>
      </c>
      <c r="B6" s="163"/>
      <c r="C6" s="71" t="str">
        <f>IF('I_State&amp;Prog_Info'!K39="","(Placeholder for separate analysis and results document)",'I_State&amp;Prog_Info'!K39)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row>
    <row r="7" spans="1:104" ht="23.1" customHeight="1" x14ac:dyDescent="0.25">
      <c r="A7" s="162" t="s">
        <v>164</v>
      </c>
      <c r="B7" s="163"/>
      <c r="C7" s="71" t="str">
        <f>IF('I_State&amp;Prog_Info'!K40="","(Placeholder for separate analysis and results document)",'I_State&amp;Prog_Info'!K40)</f>
        <v>(Placeholder for separate analysis and results document)</v>
      </c>
      <c r="D7" s="2"/>
      <c r="E7" s="5"/>
      <c r="F7" s="5"/>
      <c r="G7" s="5"/>
      <c r="H7" s="5"/>
      <c r="I7" s="5"/>
      <c r="J7" s="5"/>
      <c r="K7" s="5"/>
      <c r="L7" s="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row>
    <row r="8" spans="1:104" ht="23.1" customHeight="1" thickBot="1" x14ac:dyDescent="0.3">
      <c r="A8" s="166" t="s">
        <v>165</v>
      </c>
      <c r="B8" s="167"/>
      <c r="C8" s="72" t="str">
        <f>IF('I_State&amp;Prog_Info'!K41="","(Placeholder for separate analysis and results document)",'I_State&amp;Prog_Info'!K41)</f>
        <v>(Placeholder for separate analysis and results document)</v>
      </c>
      <c r="D8" s="2"/>
      <c r="E8" s="5"/>
      <c r="F8" s="5"/>
      <c r="G8" s="5"/>
      <c r="H8" s="5"/>
      <c r="I8" s="5"/>
      <c r="J8" s="5"/>
      <c r="K8" s="5"/>
      <c r="L8" s="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row>
    <row r="9" spans="1:104" ht="87.75" customHeight="1" x14ac:dyDescent="0.25">
      <c r="A9" s="164" t="s">
        <v>166</v>
      </c>
      <c r="B9" s="164"/>
      <c r="C9" s="164"/>
      <c r="E9" s="5"/>
      <c r="F9" s="5"/>
      <c r="G9" s="5"/>
      <c r="H9" s="5"/>
      <c r="I9" s="5"/>
      <c r="J9" s="5"/>
      <c r="K9" s="5"/>
      <c r="L9" s="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row>
    <row r="10" spans="1:104" ht="18" customHeight="1" x14ac:dyDescent="0.25">
      <c r="A10" s="10"/>
      <c r="B10" s="10"/>
      <c r="D10" s="2"/>
      <c r="E10" s="5"/>
      <c r="F10" s="5"/>
      <c r="G10" s="5"/>
      <c r="H10" s="5"/>
      <c r="I10" s="5"/>
      <c r="J10" s="5"/>
      <c r="K10" s="5"/>
      <c r="L10" s="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row>
    <row r="11" spans="1:104" ht="41.25" customHeight="1" thickBot="1" x14ac:dyDescent="0.45">
      <c r="A11" s="165" t="s">
        <v>167</v>
      </c>
      <c r="B11" s="165"/>
      <c r="C11" s="165"/>
      <c r="D11" s="5"/>
      <c r="E11" s="5"/>
      <c r="F11" s="5"/>
      <c r="G11" s="5"/>
      <c r="H11" s="5"/>
      <c r="I11" s="5"/>
      <c r="J11" s="5"/>
      <c r="K11" s="5"/>
      <c r="L11" s="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row>
    <row r="12" spans="1:104" ht="30" customHeight="1" x14ac:dyDescent="0.25">
      <c r="A12" s="149" t="s">
        <v>168</v>
      </c>
      <c r="B12" s="149"/>
      <c r="C12" s="149"/>
      <c r="D12" s="121"/>
      <c r="E12" s="130" t="s">
        <v>169</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2"/>
    </row>
    <row r="13" spans="1:104" ht="29.25" customHeight="1" x14ac:dyDescent="0.25">
      <c r="A13" s="6" t="s">
        <v>28</v>
      </c>
      <c r="B13" s="7" t="s">
        <v>29</v>
      </c>
      <c r="C13" s="7" t="s">
        <v>30</v>
      </c>
      <c r="D13" s="7" t="s">
        <v>31</v>
      </c>
      <c r="E13" s="4" t="s">
        <v>170</v>
      </c>
      <c r="F13" s="4" t="s">
        <v>171</v>
      </c>
      <c r="G13" s="4" t="s">
        <v>172</v>
      </c>
      <c r="H13" s="4" t="s">
        <v>173</v>
      </c>
      <c r="I13" s="4" t="s">
        <v>174</v>
      </c>
      <c r="J13" s="4" t="s">
        <v>175</v>
      </c>
      <c r="K13" s="4" t="s">
        <v>176</v>
      </c>
      <c r="L13" s="4" t="s">
        <v>177</v>
      </c>
      <c r="M13" s="4" t="s">
        <v>178</v>
      </c>
      <c r="N13" s="4" t="s">
        <v>179</v>
      </c>
      <c r="O13" s="4" t="s">
        <v>180</v>
      </c>
      <c r="P13" s="4" t="s">
        <v>181</v>
      </c>
      <c r="Q13" s="4" t="s">
        <v>182</v>
      </c>
      <c r="R13" s="4" t="s">
        <v>183</v>
      </c>
      <c r="S13" s="4" t="s">
        <v>184</v>
      </c>
      <c r="T13" s="4" t="s">
        <v>185</v>
      </c>
      <c r="U13" s="4" t="s">
        <v>186</v>
      </c>
      <c r="V13" s="4" t="s">
        <v>187</v>
      </c>
      <c r="W13" s="4" t="s">
        <v>188</v>
      </c>
      <c r="X13" s="4" t="s">
        <v>189</v>
      </c>
      <c r="Y13" s="4" t="s">
        <v>190</v>
      </c>
      <c r="Z13" s="4" t="s">
        <v>191</v>
      </c>
      <c r="AA13" s="4" t="s">
        <v>192</v>
      </c>
      <c r="AB13" s="4" t="s">
        <v>193</v>
      </c>
      <c r="AC13" s="4" t="s">
        <v>194</v>
      </c>
      <c r="AD13" s="4" t="s">
        <v>195</v>
      </c>
      <c r="AE13" s="4" t="s">
        <v>196</v>
      </c>
      <c r="AF13" s="4" t="s">
        <v>197</v>
      </c>
      <c r="AG13" s="4" t="s">
        <v>198</v>
      </c>
      <c r="AH13" s="4" t="s">
        <v>199</v>
      </c>
      <c r="AI13" s="4" t="s">
        <v>200</v>
      </c>
      <c r="AJ13" s="4" t="s">
        <v>201</v>
      </c>
      <c r="AK13" s="4" t="s">
        <v>202</v>
      </c>
      <c r="AL13" s="4" t="s">
        <v>203</v>
      </c>
      <c r="AM13" s="4" t="s">
        <v>204</v>
      </c>
      <c r="AN13" s="4" t="s">
        <v>205</v>
      </c>
      <c r="AO13" s="4" t="s">
        <v>206</v>
      </c>
      <c r="AP13" s="4" t="s">
        <v>207</v>
      </c>
      <c r="AQ13" s="4" t="s">
        <v>208</v>
      </c>
      <c r="AR13" s="4" t="s">
        <v>209</v>
      </c>
      <c r="AS13" s="4" t="s">
        <v>210</v>
      </c>
      <c r="AT13" s="4" t="s">
        <v>211</v>
      </c>
      <c r="AU13" s="4" t="s">
        <v>212</v>
      </c>
      <c r="AV13" s="4" t="s">
        <v>213</v>
      </c>
      <c r="AW13" s="4" t="s">
        <v>214</v>
      </c>
      <c r="AX13" s="4" t="s">
        <v>215</v>
      </c>
      <c r="AY13" s="4" t="s">
        <v>216</v>
      </c>
      <c r="AZ13" s="4" t="s">
        <v>217</v>
      </c>
      <c r="BA13" s="4" t="s">
        <v>218</v>
      </c>
      <c r="BB13" s="4" t="s">
        <v>219</v>
      </c>
      <c r="BC13" s="4" t="s">
        <v>220</v>
      </c>
      <c r="BD13" s="4" t="s">
        <v>221</v>
      </c>
      <c r="BE13" s="4" t="s">
        <v>222</v>
      </c>
      <c r="BF13" s="4" t="s">
        <v>223</v>
      </c>
      <c r="BG13" s="4" t="s">
        <v>224</v>
      </c>
      <c r="BH13" s="4" t="s">
        <v>225</v>
      </c>
      <c r="BI13" s="4" t="s">
        <v>226</v>
      </c>
      <c r="BJ13" s="4" t="s">
        <v>227</v>
      </c>
      <c r="BK13" s="4" t="s">
        <v>228</v>
      </c>
      <c r="BL13" s="4" t="s">
        <v>229</v>
      </c>
      <c r="BM13" s="4" t="s">
        <v>230</v>
      </c>
      <c r="BN13" s="4" t="s">
        <v>231</v>
      </c>
      <c r="BO13" s="4" t="s">
        <v>232</v>
      </c>
      <c r="BP13" s="4" t="s">
        <v>233</v>
      </c>
      <c r="BQ13" s="4" t="s">
        <v>234</v>
      </c>
      <c r="BR13" s="4" t="s">
        <v>235</v>
      </c>
      <c r="BS13" s="4" t="s">
        <v>236</v>
      </c>
      <c r="BT13" s="4" t="s">
        <v>237</v>
      </c>
      <c r="BU13" s="4" t="s">
        <v>238</v>
      </c>
      <c r="BV13" s="4" t="s">
        <v>239</v>
      </c>
      <c r="BW13" s="4" t="s">
        <v>240</v>
      </c>
      <c r="BX13" s="4" t="s">
        <v>241</v>
      </c>
      <c r="BY13" s="4" t="s">
        <v>242</v>
      </c>
      <c r="BZ13" s="4" t="s">
        <v>243</v>
      </c>
      <c r="CA13" s="4" t="s">
        <v>244</v>
      </c>
      <c r="CB13" s="4" t="s">
        <v>245</v>
      </c>
      <c r="CC13" s="4" t="s">
        <v>246</v>
      </c>
      <c r="CD13" s="4" t="s">
        <v>247</v>
      </c>
      <c r="CE13" s="4" t="s">
        <v>248</v>
      </c>
      <c r="CF13" s="4" t="s">
        <v>249</v>
      </c>
      <c r="CG13" s="4" t="s">
        <v>250</v>
      </c>
      <c r="CH13" s="4" t="s">
        <v>251</v>
      </c>
      <c r="CI13" s="4" t="s">
        <v>252</v>
      </c>
      <c r="CJ13" s="4" t="s">
        <v>253</v>
      </c>
      <c r="CK13" s="4" t="s">
        <v>254</v>
      </c>
      <c r="CL13" s="4" t="s">
        <v>255</v>
      </c>
      <c r="CM13" s="4" t="s">
        <v>256</v>
      </c>
      <c r="CN13" s="4" t="s">
        <v>257</v>
      </c>
      <c r="CO13" s="4" t="s">
        <v>258</v>
      </c>
      <c r="CP13" s="4" t="s">
        <v>259</v>
      </c>
      <c r="CQ13" s="4" t="s">
        <v>260</v>
      </c>
      <c r="CR13" s="4" t="s">
        <v>261</v>
      </c>
      <c r="CS13" s="4" t="s">
        <v>262</v>
      </c>
      <c r="CT13" s="4" t="s">
        <v>263</v>
      </c>
      <c r="CU13" s="4" t="s">
        <v>264</v>
      </c>
      <c r="CV13" s="4" t="s">
        <v>265</v>
      </c>
      <c r="CW13" s="4" t="s">
        <v>266</v>
      </c>
      <c r="CX13" s="4" t="s">
        <v>267</v>
      </c>
      <c r="CY13" s="4" t="s">
        <v>268</v>
      </c>
      <c r="CZ13" s="4" t="s">
        <v>269</v>
      </c>
    </row>
    <row r="14" spans="1:104" ht="27.6" x14ac:dyDescent="0.25">
      <c r="A14" s="55" t="s">
        <v>270</v>
      </c>
      <c r="B14" s="37" t="s">
        <v>271</v>
      </c>
      <c r="C14" s="17" t="s">
        <v>272</v>
      </c>
      <c r="D14" s="44" t="s">
        <v>73</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275</v>
      </c>
      <c r="C15" s="17" t="s">
        <v>276</v>
      </c>
      <c r="D15" s="44" t="s">
        <v>35</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277</v>
      </c>
      <c r="B16" s="37" t="s">
        <v>278</v>
      </c>
      <c r="C16" s="37" t="s">
        <v>279</v>
      </c>
      <c r="D16" s="44" t="s">
        <v>73</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280</v>
      </c>
      <c r="B17" s="56" t="s">
        <v>281</v>
      </c>
      <c r="C17" s="23" t="s">
        <v>282</v>
      </c>
      <c r="D17" s="45" t="s">
        <v>73</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286</v>
      </c>
      <c r="B18" s="41" t="s">
        <v>287</v>
      </c>
      <c r="C18" s="22" t="s">
        <v>288</v>
      </c>
      <c r="D18" s="46" t="s">
        <v>73</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5" t="s">
        <v>58</v>
      </c>
      <c r="B19" s="35"/>
      <c r="C19" s="35"/>
      <c r="D19" s="35"/>
    </row>
    <row r="20" spans="1:104" ht="43.5" customHeight="1" thickBot="1" x14ac:dyDescent="0.45">
      <c r="A20" s="165" t="s">
        <v>291</v>
      </c>
      <c r="B20" s="165"/>
      <c r="C20" s="165"/>
      <c r="D20" s="2"/>
      <c r="E20" s="5"/>
      <c r="F20" s="5"/>
      <c r="G20" s="5"/>
      <c r="H20" s="5"/>
      <c r="I20" s="5"/>
      <c r="J20" s="5"/>
      <c r="K20" s="5"/>
      <c r="L20" s="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row>
    <row r="21" spans="1:104" ht="39.75" customHeight="1" x14ac:dyDescent="0.25">
      <c r="A21" s="152" t="s">
        <v>292</v>
      </c>
      <c r="B21" s="152"/>
      <c r="C21" s="152"/>
      <c r="D21" s="121"/>
      <c r="E21" s="130" t="s">
        <v>293</v>
      </c>
      <c r="F21" s="133"/>
      <c r="G21" s="133"/>
      <c r="H21" s="133"/>
      <c r="I21" s="131"/>
      <c r="J21" s="131"/>
      <c r="K21" s="131"/>
      <c r="L21" s="13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row>
    <row r="22" spans="1:104" ht="47.25" customHeight="1" x14ac:dyDescent="0.25">
      <c r="A22" s="6" t="s">
        <v>28</v>
      </c>
      <c r="B22" s="7" t="s">
        <v>29</v>
      </c>
      <c r="C22" s="7" t="s">
        <v>30</v>
      </c>
      <c r="D22" s="7" t="s">
        <v>31</v>
      </c>
      <c r="E22" s="63" t="s">
        <v>294</v>
      </c>
      <c r="F22" s="63" t="s">
        <v>295</v>
      </c>
      <c r="G22" s="63" t="s">
        <v>296</v>
      </c>
      <c r="H22" s="63" t="s">
        <v>297</v>
      </c>
      <c r="I22" s="63" t="s">
        <v>298</v>
      </c>
      <c r="J22" s="63" t="s">
        <v>299</v>
      </c>
      <c r="K22" s="63" t="s">
        <v>300</v>
      </c>
      <c r="L22" s="63" t="s">
        <v>301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302</v>
      </c>
      <c r="B23" s="37" t="s">
        <v>303</v>
      </c>
      <c r="C23" s="37" t="s">
        <v>304</v>
      </c>
      <c r="D23" s="17" t="s">
        <v>73</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307</v>
      </c>
      <c r="B24" s="65" t="s">
        <v>308</v>
      </c>
      <c r="C24" s="65" t="s">
        <v>309</v>
      </c>
      <c r="D24" s="62" t="s">
        <v>73</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311</v>
      </c>
      <c r="B25" s="41" t="s">
        <v>312</v>
      </c>
      <c r="C25" s="41" t="s">
        <v>313</v>
      </c>
      <c r="D25" s="22" t="s">
        <v>35</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7" t="s">
        <v>58</v>
      </c>
      <c r="C26" s="5"/>
      <c r="D26" s="5"/>
      <c r="E26" s="5"/>
      <c r="F26" s="5"/>
      <c r="G26" s="5"/>
      <c r="H26" s="5"/>
      <c r="I26" s="5"/>
      <c r="J26" s="5"/>
      <c r="K26" s="5"/>
      <c r="L26" s="5"/>
    </row>
    <row r="27" spans="1:104" ht="28.5" customHeight="1" thickBot="1" x14ac:dyDescent="0.45">
      <c r="A27" s="161" t="s">
        <v>315</v>
      </c>
      <c r="B27" s="161"/>
      <c r="C27" s="161"/>
      <c r="D27" s="2"/>
      <c r="E27" s="5"/>
      <c r="F27" s="5"/>
      <c r="G27" s="5"/>
      <c r="H27" s="5"/>
      <c r="I27" s="5"/>
      <c r="J27" s="5"/>
      <c r="K27" s="5"/>
      <c r="L27" s="5"/>
    </row>
    <row r="28" spans="1:104" ht="36" customHeight="1" x14ac:dyDescent="0.25">
      <c r="A28" s="159" t="s">
        <v>316</v>
      </c>
      <c r="B28" s="160"/>
      <c r="C28" s="160"/>
      <c r="D28" s="50"/>
      <c r="E28" s="130" t="s">
        <v>317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2"/>
    </row>
    <row r="29" spans="1:104" ht="29.25" customHeight="1" x14ac:dyDescent="0.25">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318</v>
      </c>
      <c r="B30" s="17" t="s">
        <v>319</v>
      </c>
      <c r="C30" s="37" t="s">
        <v>320</v>
      </c>
      <c r="D30" s="21" t="s">
        <v>35</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326</v>
      </c>
      <c r="B31" s="17" t="s">
        <v>327</v>
      </c>
      <c r="C31" s="37" t="s">
        <v>328</v>
      </c>
      <c r="D31" s="44" t="s">
        <v>44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330</v>
      </c>
      <c r="B32" s="17" t="s">
        <v>331</v>
      </c>
      <c r="C32" s="37" t="s">
        <v>332</v>
      </c>
      <c r="D32" s="21" t="s">
        <v>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338</v>
      </c>
      <c r="B33" s="37" t="s">
        <v>339</v>
      </c>
      <c r="C33" s="37" t="s">
        <v>340</v>
      </c>
      <c r="D33" s="21" t="s">
        <v>35</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342</v>
      </c>
      <c r="B34" s="37" t="s">
        <v>343</v>
      </c>
      <c r="C34" s="37" t="s">
        <v>344</v>
      </c>
      <c r="D34" s="21" t="s">
        <v>35</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345</v>
      </c>
      <c r="B35" s="37" t="s">
        <v>346</v>
      </c>
      <c r="C35" s="37" t="s">
        <v>347</v>
      </c>
      <c r="D35" s="67"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348</v>
      </c>
      <c r="B36" s="37" t="s">
        <v>349</v>
      </c>
      <c r="C36" s="37" t="s">
        <v>350</v>
      </c>
      <c r="D36" s="62" t="s">
        <v>35</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356</v>
      </c>
      <c r="B37" s="37" t="s">
        <v>357</v>
      </c>
      <c r="C37" s="37" t="s">
        <v>358</v>
      </c>
      <c r="D37" s="69" t="s">
        <v>35</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359</v>
      </c>
      <c r="B38" s="17" t="s">
        <v>360</v>
      </c>
      <c r="C38" s="37" t="s">
        <v>361</v>
      </c>
      <c r="D38" s="44" t="s">
        <v>44</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362</v>
      </c>
      <c r="B39" s="17" t="s">
        <v>363</v>
      </c>
      <c r="C39" s="37" t="s">
        <v>364</v>
      </c>
      <c r="D39" s="21" t="s">
        <v>35</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370</v>
      </c>
      <c r="B40" s="17" t="s">
        <v>371</v>
      </c>
      <c r="C40" s="37" t="s">
        <v>372</v>
      </c>
      <c r="D40" s="21" t="s">
        <v>35</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373</v>
      </c>
      <c r="B41" s="17" t="s">
        <v>374</v>
      </c>
      <c r="C41" s="37" t="s">
        <v>375</v>
      </c>
      <c r="D41" s="21" t="s">
        <v>35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376</v>
      </c>
      <c r="B42" s="41" t="s">
        <v>377</v>
      </c>
      <c r="C42" s="41" t="s">
        <v>378</v>
      </c>
      <c r="D42" s="54" t="s">
        <v>49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7" t="s">
        <v>23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9WVVY0XCIB/QZJGDaX8lN2xMmFlVVmPd+UH165NtYF9iA0epmu3kqQz1iF7j8OAzqzPb1Smx5wK6n00KCF/liA==" saltValue="XYqeTzWe/hFS/i2vcZ4pC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6FC749E2-F5F3-4011-B5AC-23EA2310BDB7}"/>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EFA789F6-FEB6-4D35-BA4E-E8C3A76FD77C}">
          <x14:formula1>
            <xm:f>'Set Values'!$I$3:$I$7</xm:f>
          </x14:formula1>
          <xm:sqref>E19:CZ19</xm:sqref>
        </x14:dataValidation>
        <x14:dataValidation type="list" allowBlank="1" showInputMessage="1" prompt="To enter free text, select cell and type - do not click into cell" xr:uid="{2D41FCFE-E209-4D20-9F25-D96AAAB91792}">
          <x14:formula1>
            <xm:f>'Set Values'!$I$3:$I$7</xm:f>
          </x14:formula1>
          <xm:sqref>E17:CZ17</xm:sqref>
        </x14:dataValidation>
        <x14:dataValidation type="list" allowBlank="1" showInputMessage="1" prompt="To enter free text, select cell and type - do not click into cell" xr:uid="{894966D7-0667-4FAB-882D-0A1142A4D1DF}">
          <x14:formula1>
            <xm:f>'Set Values'!$F$3:$F$12</xm:f>
          </x14:formula1>
          <xm:sqref>E14:CZ14</xm:sqref>
        </x14:dataValidation>
        <x14:dataValidation type="list" allowBlank="1" showInputMessage="1" showErrorMessage="1" xr:uid="{9009E7BC-4C8B-424F-BD0B-5E5157049E86}">
          <x14:formula1>
            <xm:f>'Set Values'!$M$3:$M$4</xm:f>
          </x14:formula1>
          <xm:sqref>E31:AR31 E38:AR38</xm:sqref>
        </x14:dataValidation>
        <x14:dataValidation type="list" allowBlank="1" showInputMessage="1" showErrorMessage="1" xr:uid="{DF12D50C-BC75-48E6-8520-E21625E9231E}">
          <x14:formula1>
            <xm:f>'Set Values'!$L$3:$L$5</xm:f>
          </x14:formula1>
          <xm:sqref>E24:L24</xm:sqref>
        </x14:dataValidation>
        <x14:dataValidation type="list" allowBlank="1" showInputMessage="1" prompt="To enter free text, select cell and type - do not click into cell" xr:uid="{29471A7C-B691-45DC-A306-262BE035DC39}">
          <x14:formula1>
            <xm:f>'Set Values'!$G$3:$G$14</xm:f>
          </x14:formula1>
          <xm:sqref>E16:CZ16</xm:sqref>
        </x14:dataValidation>
        <x14:dataValidation type="list" allowBlank="1" showInputMessage="1" xr:uid="{BED3B6FC-542D-44DD-887B-61D0BDDF2211}">
          <x14:formula1>
            <xm:f>'Set Values'!$K$3:$K$10</xm:f>
          </x14:formula1>
          <xm:sqref>E23:L23</xm:sqref>
        </x14:dataValidation>
        <x14:dataValidation type="list" allowBlank="1" showInputMessage="1" prompt="To enter free text, select cell and type - do not click into cell" xr:uid="{0C4F6F3A-B20B-45DD-9895-15B83B746E69}">
          <x14:formula1>
            <xm:f>'Set Values'!$H$3:$H$12</xm:f>
          </x14:formula1>
          <xm:sqref>E18:CZ18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3075C642EC564689035CD452565614" ma:contentTypeVersion="1" ma:contentTypeDescription="Create a new document." ma:contentTypeScope="" ma:versionID="1657813d08728959e05dd1900238b4de">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D8E59B-BF42-402C-8054-ADAE42B327B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46bcaf7-bc84-48ad-9e57-7b1ff0ce50b8"/>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5F931835-44FF-42EE-BC92-8D3B99DADF7F}">
  <ds:schemaRefs>
    <ds:schemaRef ds:uri="http://schemas.microsoft.com/sharepoint/v3/contenttype/forms"/>
  </ds:schemaRefs>
</ds:datastoreItem>
</file>

<file path=customXml/itemProps3.xml><?xml version="1.0" encoding="utf-8"?>
<ds:datastoreItem xmlns:ds="http://schemas.openxmlformats.org/officeDocument/2006/customXml" ds:itemID="{062B0BD0-C821-45A2-99B1-BADB4D0F3E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66</vt:i4>
      </vt:variant>
    </vt:vector>
  </HeadingPairs>
  <TitlesOfParts>
    <vt:vector size="84" baseType="lpstr">
      <vt:lpstr>Instructions</vt:lpstr>
      <vt:lpstr>I_State&amp;Prog_Info</vt:lpstr>
      <vt:lpstr>II_Prog_1</vt:lpstr>
      <vt:lpstr>II_Prog_2</vt:lpstr>
      <vt:lpstr>II_Prog_3</vt:lpstr>
      <vt:lpstr>II_Prog_4</vt:lpstr>
      <vt:lpstr>II_Prog_5</vt:lpstr>
      <vt:lpstr>II_Prog_6</vt:lpstr>
      <vt:lpstr>II_Prog_7</vt:lpstr>
      <vt:lpstr>II_Prog_8</vt:lpstr>
      <vt:lpstr>II_Prog_9</vt:lpstr>
      <vt:lpstr>II_Prog_10</vt:lpstr>
      <vt:lpstr>II_Prog_11</vt:lpstr>
      <vt:lpstr>II_Prog_12</vt:lpstr>
      <vt:lpstr>II_Prog_13</vt:lpstr>
      <vt:lpstr>II_Prog_14</vt:lpstr>
      <vt:lpstr>II_Prog_15</vt:lpstr>
      <vt:lpstr>Set Values</vt:lpstr>
      <vt:lpstr>'I_State&amp;Prog_Info'!Print_Area</vt:lpstr>
      <vt:lpstr>II_Prog_1!Print_Area</vt:lpstr>
      <vt:lpstr>II_Prog_10!Print_Area</vt:lpstr>
      <vt:lpstr>II_Prog_11!Print_Area</vt:lpstr>
      <vt:lpstr>II_Prog_12!Print_Area</vt:lpstr>
      <vt:lpstr>II_Prog_13!Print_Area</vt:lpstr>
      <vt:lpstr>II_Prog_14!Print_Area</vt:lpstr>
      <vt:lpstr>II_Prog_15!Print_Area</vt:lpstr>
      <vt:lpstr>II_Prog_2!Print_Area</vt:lpstr>
      <vt:lpstr>II_Prog_3!Print_Area</vt:lpstr>
      <vt:lpstr>II_Prog_4!Print_Area</vt:lpstr>
      <vt:lpstr>II_Prog_5!Print_Area</vt:lpstr>
      <vt:lpstr>II_Prog_6!Print_Area</vt:lpstr>
      <vt:lpstr>II_Prog_7!Print_Area</vt:lpstr>
      <vt:lpstr>II_Prog_8!Print_Area</vt:lpstr>
      <vt:lpstr>II_Prog_9!Print_Area</vt:lpstr>
      <vt:lpstr>Instructions!Print_Area</vt:lpstr>
      <vt:lpstr>TitleRegion1.A12.C14.1</vt:lpstr>
      <vt:lpstr>TitleRegion1.A13.CZ18.13</vt:lpstr>
      <vt:lpstr>TitleRegion1.A13.CZ18.14</vt:lpstr>
      <vt:lpstr>TitleRegion1.A13.CZ18.15</vt:lpstr>
      <vt:lpstr>TitleRegion1.A13.CZ18.16</vt:lpstr>
      <vt:lpstr>TitleRegion1.A29.AR42.10</vt:lpstr>
      <vt:lpstr>TitleRegion1.A29.AR42.11</vt:lpstr>
      <vt:lpstr>TitleRegion1.A29.AR42.12</vt:lpstr>
      <vt:lpstr>TitleRegion1.A29.AR42.17</vt:lpstr>
      <vt:lpstr>TitleRegion1.A29.AR42.3</vt:lpstr>
      <vt:lpstr>TitleRegion1.A29.AR42.4</vt:lpstr>
      <vt:lpstr>TitleRegion1.A29.AR42.5</vt:lpstr>
      <vt:lpstr>TitleRegion1.A29.AR42.6</vt:lpstr>
      <vt:lpstr>TitleRegion1.A29.AR42.7</vt:lpstr>
      <vt:lpstr>TitleRegion1.A29.AR42.8</vt:lpstr>
      <vt:lpstr>TitleRegion1.A29.AR42.9</vt:lpstr>
      <vt:lpstr>TitleRegion1.A37.S42.2</vt:lpstr>
      <vt:lpstr>TitleRegion2.A14.S33.2</vt:lpstr>
      <vt:lpstr>TitleRegion2.A22.L25.10</vt:lpstr>
      <vt:lpstr>TitleRegion2.A22.L25.11</vt:lpstr>
      <vt:lpstr>TitleRegion2.A22.L25.12</vt:lpstr>
      <vt:lpstr>TitleRegion2.A22.L25.13</vt:lpstr>
      <vt:lpstr>TitleRegion2.A22.L25.14</vt:lpstr>
      <vt:lpstr>TitleRegion2.A22.L25.15</vt:lpstr>
      <vt:lpstr>TitleRegion2.A22.L25.16</vt:lpstr>
      <vt:lpstr>TitleRegion2.A22.L25.17</vt:lpstr>
      <vt:lpstr>TitleRegion2.A22.L25.3</vt:lpstr>
      <vt:lpstr>TitleRegion2.A22.L25.4</vt:lpstr>
      <vt:lpstr>TitleRegion2.A22.L25.5</vt:lpstr>
      <vt:lpstr>TitleRegion2.A22.L25.6</vt:lpstr>
      <vt:lpstr>TitleRegion2.A22.L25.7</vt:lpstr>
      <vt:lpstr>TitleRegion2.A22.L25.8</vt:lpstr>
      <vt:lpstr>TitleRegion2.A22.L25.9</vt:lpstr>
      <vt:lpstr>TitleRegion3.A13.CZ18.10</vt:lpstr>
      <vt:lpstr>TitleRegion3.A13.CZ18.11</vt:lpstr>
      <vt:lpstr>TitleRegion3.A13.CZ18.12</vt:lpstr>
      <vt:lpstr>TitleRegion3.A13.CZ18.17</vt:lpstr>
      <vt:lpstr>TitleRegion3.A13.CZ18.3</vt:lpstr>
      <vt:lpstr>TitleRegion3.A13.CZ18.4</vt:lpstr>
      <vt:lpstr>TitleRegion3.A13.CZ18.5</vt:lpstr>
      <vt:lpstr>TitleRegion3.A13.CZ18.6</vt:lpstr>
      <vt:lpstr>TitleRegion3.A13.CZ18.7</vt:lpstr>
      <vt:lpstr>TitleRegion3.A13.CZ18.8</vt:lpstr>
      <vt:lpstr>TitleRegion3.A13.CZ18.9</vt:lpstr>
      <vt:lpstr>TitleRegion3.A29.AR42.13</vt:lpstr>
      <vt:lpstr>TitleRegion3.A29.AR42.14</vt:lpstr>
      <vt:lpstr>TitleRegion3.A29.AR42.15</vt:lpstr>
      <vt:lpstr>TitleRegion3.A29.AR42.16</vt:lpstr>
      <vt:lpstr>TitleRegion3.A4.E10.2</vt:lpstr>
    </vt:vector>
  </TitlesOfParts>
  <Manager/>
  <Company>Mathematica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 and Network Adequacy Assurances Reporting Tool</dc:title>
  <dc:subject>A tool for states to submit to CMCS an assurance that their Medicaid managed care plans comply with state access and network adequacy standards as required under 42 CFR 438.207.</dc:subject>
  <dc:creator>Center for Medicaid and CHIP Services (CMCS)</dc:creator>
  <cp:keywords>Medicaid managed care; network adequacy; access; availability of services; 42 CFR 438.207</cp:keywords>
  <dc:description/>
  <cp:lastModifiedBy>Lowe, Carrie</cp:lastModifiedBy>
  <cp:revision/>
  <cp:lastPrinted>2023-07-03T17:48:25Z</cp:lastPrinted>
  <dcterms:created xsi:type="dcterms:W3CDTF">2020-07-01T16:29:44Z</dcterms:created>
  <dcterms:modified xsi:type="dcterms:W3CDTF">2023-07-03T17:48:33Z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0x010100DE3075C642EC564689035CD452565614</vt:lpwstr>
  </property>
  <property fmtid="{D5CDD505-2E9C-101B-9397-08002B2CF9AE}" pid="3" name="MediaServiceImageTags">
    <vt:lpwstr/>
  </property>
  <property fmtid="{D5CDD505-2E9C-101B-9397-08002B2CF9AE}" pid="4" name="Order">
    <vt:r8>10800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