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scawthern_pa_gov/Documents/ERAP report/ERAP Report May 2022/"/>
    </mc:Choice>
  </mc:AlternateContent>
  <xr:revisionPtr revIDLastSave="13" documentId="13_ncr:1_{7858210D-FA68-429C-8DC7-10B8D822767F}" xr6:coauthVersionLast="47" xr6:coauthVersionMax="47" xr10:uidLastSave="{C68A6A8B-B416-4896-B1E2-4D08BD7B6D44}"/>
  <bookViews>
    <workbookView xWindow="-28920" yWindow="-120" windowWidth="29040" windowHeight="15840" activeTab="1" xr2:uid="{6531AF02-9A3F-422D-A3F6-65275645054D}"/>
  </bookViews>
  <sheets>
    <sheet name="Combined Report Numbers" sheetId="1" r:id="rId1"/>
    <sheet name="Combined Apps" sheetId="5" r:id="rId2"/>
    <sheet name="Combined Financial" sheetId="2" r:id="rId3"/>
    <sheet name="ERAP 2 Financial" sheetId="3" r:id="rId4"/>
    <sheet name="ERAP 1 Financial" sheetId="4" r:id="rId5"/>
  </sheets>
  <definedNames>
    <definedName name="_Hlk86155108" localSheetId="2">'Combined Financial'!$C$69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6" i="2" l="1"/>
  <c r="K2" i="4"/>
  <c r="K2" i="3"/>
  <c r="K2" i="2"/>
  <c r="D1" i="2" l="1"/>
  <c r="D1" i="4"/>
  <c r="F69" i="3"/>
  <c r="G69" i="3"/>
  <c r="F69" i="4"/>
  <c r="G69" i="4"/>
  <c r="F1" i="4"/>
  <c r="F4" i="2"/>
  <c r="G4" i="2"/>
  <c r="F14" i="2"/>
  <c r="G14" i="2"/>
  <c r="F30" i="2"/>
  <c r="G30" i="2"/>
  <c r="F62" i="2"/>
  <c r="G62" i="2"/>
  <c r="F24" i="2"/>
  <c r="G24" i="2"/>
  <c r="F22" i="2"/>
  <c r="G22" i="2"/>
  <c r="F23" i="2"/>
  <c r="G23" i="2"/>
  <c r="F31" i="2"/>
  <c r="G31" i="2"/>
  <c r="F43" i="2"/>
  <c r="G43" i="2"/>
  <c r="F65" i="2"/>
  <c r="G65" i="2"/>
  <c r="F13" i="2"/>
  <c r="G13" i="2"/>
  <c r="F34" i="2"/>
  <c r="G34" i="2"/>
  <c r="F21" i="2"/>
  <c r="G21" i="2"/>
  <c r="F67" i="2"/>
  <c r="G67" i="2"/>
  <c r="F5" i="2"/>
  <c r="G5" i="2"/>
  <c r="F8" i="2"/>
  <c r="G8" i="2"/>
  <c r="F15" i="2"/>
  <c r="G15" i="2"/>
  <c r="F17" i="2"/>
  <c r="G17" i="2"/>
  <c r="F7" i="2"/>
  <c r="G7" i="2"/>
  <c r="F69" i="2"/>
  <c r="G69" i="2"/>
  <c r="F25" i="2"/>
  <c r="G25" i="2"/>
  <c r="F6" i="2"/>
  <c r="G6" i="2"/>
  <c r="F28" i="2"/>
  <c r="G28" i="2"/>
  <c r="F2" i="2"/>
  <c r="G2" i="2"/>
  <c r="F51" i="2"/>
  <c r="G51" i="2"/>
  <c r="F68" i="2"/>
  <c r="G68" i="2"/>
  <c r="F12" i="2"/>
  <c r="G12" i="2"/>
  <c r="F38" i="2"/>
  <c r="G38" i="2"/>
  <c r="F59" i="2"/>
  <c r="G59" i="2"/>
  <c r="F50" i="2"/>
  <c r="G50" i="2"/>
  <c r="F61" i="2"/>
  <c r="G61" i="2"/>
  <c r="F39" i="2"/>
  <c r="G39" i="2"/>
  <c r="F64" i="2"/>
  <c r="G64" i="2"/>
  <c r="F29" i="2"/>
  <c r="G29" i="2"/>
  <c r="F40" i="2"/>
  <c r="G40" i="2"/>
  <c r="F44" i="2"/>
  <c r="G44" i="2"/>
  <c r="F47" i="2"/>
  <c r="G47" i="2"/>
  <c r="F10" i="2"/>
  <c r="G10" i="2"/>
  <c r="F41" i="2"/>
  <c r="G41" i="2"/>
  <c r="F9" i="2"/>
  <c r="G9" i="2"/>
  <c r="F53" i="2"/>
  <c r="G53" i="2"/>
  <c r="F18" i="2"/>
  <c r="G18" i="2"/>
  <c r="F45" i="2"/>
  <c r="G45" i="2"/>
  <c r="F3" i="2"/>
  <c r="G3" i="2"/>
  <c r="F27" i="2"/>
  <c r="G27" i="2"/>
  <c r="F52" i="2"/>
  <c r="G52" i="2"/>
  <c r="F26" i="2"/>
  <c r="G26" i="2"/>
  <c r="F16" i="2"/>
  <c r="G16" i="2"/>
  <c r="F60" i="2"/>
  <c r="G60" i="2"/>
  <c r="F11" i="2"/>
  <c r="G11" i="2"/>
  <c r="F33" i="2"/>
  <c r="G33" i="2"/>
  <c r="F54" i="2"/>
  <c r="G54" i="2"/>
  <c r="F19" i="2"/>
  <c r="G19" i="2"/>
  <c r="F48" i="2"/>
  <c r="G48" i="2"/>
  <c r="F46" i="2"/>
  <c r="G46" i="2"/>
  <c r="F66" i="2"/>
  <c r="G66" i="2"/>
  <c r="F58" i="2"/>
  <c r="G58" i="2"/>
  <c r="F57" i="2"/>
  <c r="G57" i="2"/>
  <c r="F49" i="2"/>
  <c r="G49" i="2"/>
  <c r="F32" i="2"/>
  <c r="G32" i="2"/>
  <c r="F36" i="2"/>
  <c r="G36" i="2"/>
  <c r="F55" i="2"/>
  <c r="G55" i="2"/>
  <c r="F56" i="2"/>
  <c r="G56" i="2"/>
  <c r="F42" i="2"/>
  <c r="G42" i="2"/>
  <c r="F63" i="2"/>
  <c r="G63" i="2"/>
  <c r="F37" i="2"/>
  <c r="G37" i="2"/>
  <c r="F35" i="2"/>
  <c r="G35" i="2"/>
  <c r="F1" i="2"/>
  <c r="F1" i="3"/>
  <c r="D1" i="3"/>
  <c r="D20" i="1"/>
  <c r="D21" i="1"/>
  <c r="D9" i="1"/>
  <c r="D10" i="1"/>
  <c r="D11" i="1"/>
  <c r="D12" i="1"/>
  <c r="D13" i="1"/>
  <c r="D14" i="1"/>
  <c r="D15" i="1"/>
  <c r="D16" i="1"/>
  <c r="D17" i="1"/>
  <c r="D18" i="1"/>
  <c r="D19" i="1"/>
  <c r="E69" i="4"/>
  <c r="D69" i="4"/>
  <c r="C69" i="4"/>
  <c r="B69" i="4"/>
  <c r="G20" i="2" l="1"/>
  <c r="F20" i="2"/>
  <c r="E69" i="3"/>
  <c r="D69" i="3"/>
  <c r="C69" i="3"/>
  <c r="C20" i="2" s="1"/>
  <c r="B69" i="3"/>
  <c r="B20" i="2" s="1"/>
  <c r="E37" i="2"/>
  <c r="D37" i="2"/>
  <c r="C37" i="2"/>
  <c r="H37" i="2" s="1"/>
  <c r="B37" i="2"/>
  <c r="E63" i="2"/>
  <c r="D63" i="2"/>
  <c r="C63" i="2"/>
  <c r="H63" i="2" s="1"/>
  <c r="B63" i="2"/>
  <c r="E42" i="2"/>
  <c r="D42" i="2"/>
  <c r="C42" i="2"/>
  <c r="H42" i="2" s="1"/>
  <c r="B42" i="2"/>
  <c r="E56" i="2"/>
  <c r="D56" i="2"/>
  <c r="C56" i="2"/>
  <c r="H56" i="2" s="1"/>
  <c r="B56" i="2"/>
  <c r="E55" i="2"/>
  <c r="D55" i="2"/>
  <c r="C55" i="2"/>
  <c r="H55" i="2" s="1"/>
  <c r="B55" i="2"/>
  <c r="E36" i="2"/>
  <c r="D36" i="2"/>
  <c r="C36" i="2"/>
  <c r="H36" i="2" s="1"/>
  <c r="B36" i="2"/>
  <c r="E32" i="2"/>
  <c r="D32" i="2"/>
  <c r="C32" i="2"/>
  <c r="H32" i="2" s="1"/>
  <c r="B32" i="2"/>
  <c r="E49" i="2"/>
  <c r="D49" i="2"/>
  <c r="C49" i="2"/>
  <c r="H49" i="2" s="1"/>
  <c r="B49" i="2"/>
  <c r="E57" i="2"/>
  <c r="D57" i="2"/>
  <c r="C57" i="2"/>
  <c r="H57" i="2" s="1"/>
  <c r="B57" i="2"/>
  <c r="E58" i="2"/>
  <c r="D58" i="2"/>
  <c r="C58" i="2"/>
  <c r="H58" i="2" s="1"/>
  <c r="B58" i="2"/>
  <c r="E66" i="2"/>
  <c r="C66" i="2"/>
  <c r="H66" i="2" s="1"/>
  <c r="B66" i="2"/>
  <c r="E46" i="2"/>
  <c r="D46" i="2"/>
  <c r="C46" i="2"/>
  <c r="H46" i="2" s="1"/>
  <c r="B46" i="2"/>
  <c r="E48" i="2"/>
  <c r="D48" i="2"/>
  <c r="C48" i="2"/>
  <c r="H48" i="2" s="1"/>
  <c r="B48" i="2"/>
  <c r="E19" i="2"/>
  <c r="D19" i="2"/>
  <c r="C19" i="2"/>
  <c r="H19" i="2" s="1"/>
  <c r="B19" i="2"/>
  <c r="E54" i="2"/>
  <c r="D54" i="2"/>
  <c r="C54" i="2"/>
  <c r="H54" i="2" s="1"/>
  <c r="B54" i="2"/>
  <c r="E33" i="2"/>
  <c r="D33" i="2"/>
  <c r="C33" i="2"/>
  <c r="H33" i="2" s="1"/>
  <c r="B33" i="2"/>
  <c r="E11" i="2"/>
  <c r="D11" i="2"/>
  <c r="C11" i="2"/>
  <c r="H11" i="2" s="1"/>
  <c r="B11" i="2"/>
  <c r="E60" i="2"/>
  <c r="D60" i="2"/>
  <c r="C60" i="2"/>
  <c r="H60" i="2" s="1"/>
  <c r="B60" i="2"/>
  <c r="E16" i="2"/>
  <c r="D16" i="2"/>
  <c r="C16" i="2"/>
  <c r="H16" i="2" s="1"/>
  <c r="B16" i="2"/>
  <c r="E26" i="2"/>
  <c r="D26" i="2"/>
  <c r="C26" i="2"/>
  <c r="H26" i="2" s="1"/>
  <c r="B26" i="2"/>
  <c r="E52" i="2"/>
  <c r="D52" i="2"/>
  <c r="C52" i="2"/>
  <c r="H52" i="2" s="1"/>
  <c r="B52" i="2"/>
  <c r="E27" i="2"/>
  <c r="D27" i="2"/>
  <c r="C27" i="2"/>
  <c r="H27" i="2" s="1"/>
  <c r="B27" i="2"/>
  <c r="E3" i="2"/>
  <c r="D3" i="2"/>
  <c r="C3" i="2"/>
  <c r="H3" i="2" s="1"/>
  <c r="B3" i="2"/>
  <c r="E45" i="2"/>
  <c r="D45" i="2"/>
  <c r="C45" i="2"/>
  <c r="H45" i="2" s="1"/>
  <c r="B45" i="2"/>
  <c r="E18" i="2"/>
  <c r="D18" i="2"/>
  <c r="C18" i="2"/>
  <c r="H18" i="2" s="1"/>
  <c r="B18" i="2"/>
  <c r="E53" i="2"/>
  <c r="D53" i="2"/>
  <c r="C53" i="2"/>
  <c r="H53" i="2" s="1"/>
  <c r="B53" i="2"/>
  <c r="E9" i="2"/>
  <c r="D9" i="2"/>
  <c r="C9" i="2"/>
  <c r="H9" i="2" s="1"/>
  <c r="B9" i="2"/>
  <c r="E41" i="2"/>
  <c r="D41" i="2"/>
  <c r="C41" i="2"/>
  <c r="H41" i="2" s="1"/>
  <c r="B41" i="2"/>
  <c r="E10" i="2"/>
  <c r="D10" i="2"/>
  <c r="C10" i="2"/>
  <c r="H10" i="2" s="1"/>
  <c r="B10" i="2"/>
  <c r="E47" i="2"/>
  <c r="D47" i="2"/>
  <c r="C47" i="2"/>
  <c r="H47" i="2" s="1"/>
  <c r="B47" i="2"/>
  <c r="E44" i="2"/>
  <c r="D44" i="2"/>
  <c r="C44" i="2"/>
  <c r="H44" i="2" s="1"/>
  <c r="B44" i="2"/>
  <c r="E40" i="2"/>
  <c r="D40" i="2"/>
  <c r="C40" i="2"/>
  <c r="H40" i="2" s="1"/>
  <c r="B40" i="2"/>
  <c r="E29" i="2"/>
  <c r="D29" i="2"/>
  <c r="C29" i="2"/>
  <c r="H29" i="2" s="1"/>
  <c r="B29" i="2"/>
  <c r="E64" i="2"/>
  <c r="D64" i="2"/>
  <c r="C64" i="2"/>
  <c r="H64" i="2" s="1"/>
  <c r="B64" i="2"/>
  <c r="E39" i="2"/>
  <c r="D39" i="2"/>
  <c r="C39" i="2"/>
  <c r="H39" i="2" s="1"/>
  <c r="B39" i="2"/>
  <c r="E61" i="2"/>
  <c r="D61" i="2"/>
  <c r="C61" i="2"/>
  <c r="H61" i="2" s="1"/>
  <c r="B61" i="2"/>
  <c r="E50" i="2"/>
  <c r="D50" i="2"/>
  <c r="C50" i="2"/>
  <c r="H50" i="2" s="1"/>
  <c r="B50" i="2"/>
  <c r="E59" i="2"/>
  <c r="D59" i="2"/>
  <c r="C59" i="2"/>
  <c r="H59" i="2" s="1"/>
  <c r="B59" i="2"/>
  <c r="E38" i="2"/>
  <c r="D38" i="2"/>
  <c r="C38" i="2"/>
  <c r="H38" i="2" s="1"/>
  <c r="B38" i="2"/>
  <c r="E12" i="2"/>
  <c r="D12" i="2"/>
  <c r="C12" i="2"/>
  <c r="H12" i="2" s="1"/>
  <c r="B12" i="2"/>
  <c r="E68" i="2"/>
  <c r="D68" i="2"/>
  <c r="C68" i="2"/>
  <c r="H68" i="2" s="1"/>
  <c r="B68" i="2"/>
  <c r="E51" i="2"/>
  <c r="D51" i="2"/>
  <c r="C51" i="2"/>
  <c r="H51" i="2" s="1"/>
  <c r="B51" i="2"/>
  <c r="E2" i="2"/>
  <c r="D2" i="2"/>
  <c r="C2" i="2"/>
  <c r="H2" i="2" s="1"/>
  <c r="B2" i="2"/>
  <c r="E28" i="2"/>
  <c r="D28" i="2"/>
  <c r="C28" i="2"/>
  <c r="H28" i="2" s="1"/>
  <c r="B28" i="2"/>
  <c r="E6" i="2"/>
  <c r="D6" i="2"/>
  <c r="C6" i="2"/>
  <c r="H6" i="2" s="1"/>
  <c r="B6" i="2"/>
  <c r="E25" i="2"/>
  <c r="D25" i="2"/>
  <c r="C25" i="2"/>
  <c r="H25" i="2" s="1"/>
  <c r="B25" i="2"/>
  <c r="E69" i="2"/>
  <c r="D69" i="2"/>
  <c r="C69" i="2"/>
  <c r="H69" i="2" s="1"/>
  <c r="B69" i="2"/>
  <c r="E7" i="2"/>
  <c r="D7" i="2"/>
  <c r="C7" i="2"/>
  <c r="H7" i="2" s="1"/>
  <c r="B7" i="2"/>
  <c r="E17" i="2"/>
  <c r="D17" i="2"/>
  <c r="C17" i="2"/>
  <c r="H17" i="2" s="1"/>
  <c r="B17" i="2"/>
  <c r="E15" i="2"/>
  <c r="D15" i="2"/>
  <c r="C15" i="2"/>
  <c r="H15" i="2" s="1"/>
  <c r="B15" i="2"/>
  <c r="E8" i="2"/>
  <c r="D8" i="2"/>
  <c r="C8" i="2"/>
  <c r="H8" i="2" s="1"/>
  <c r="B8" i="2"/>
  <c r="E5" i="2"/>
  <c r="D5" i="2"/>
  <c r="C5" i="2"/>
  <c r="H5" i="2" s="1"/>
  <c r="B5" i="2"/>
  <c r="E67" i="2"/>
  <c r="D67" i="2"/>
  <c r="C67" i="2"/>
  <c r="H67" i="2" s="1"/>
  <c r="B67" i="2"/>
  <c r="E21" i="2"/>
  <c r="D21" i="2"/>
  <c r="C21" i="2"/>
  <c r="H21" i="2" s="1"/>
  <c r="B21" i="2"/>
  <c r="E34" i="2"/>
  <c r="D34" i="2"/>
  <c r="C34" i="2"/>
  <c r="H34" i="2" s="1"/>
  <c r="B34" i="2"/>
  <c r="E13" i="2"/>
  <c r="D13" i="2"/>
  <c r="C13" i="2"/>
  <c r="H13" i="2" s="1"/>
  <c r="B13" i="2"/>
  <c r="E65" i="2"/>
  <c r="D65" i="2"/>
  <c r="C65" i="2"/>
  <c r="H65" i="2" s="1"/>
  <c r="B65" i="2"/>
  <c r="E43" i="2"/>
  <c r="D43" i="2"/>
  <c r="C43" i="2"/>
  <c r="H43" i="2" s="1"/>
  <c r="B43" i="2"/>
  <c r="E31" i="2"/>
  <c r="D31" i="2"/>
  <c r="C31" i="2"/>
  <c r="H31" i="2" s="1"/>
  <c r="B31" i="2"/>
  <c r="E23" i="2"/>
  <c r="D23" i="2"/>
  <c r="C23" i="2"/>
  <c r="H23" i="2" s="1"/>
  <c r="B23" i="2"/>
  <c r="E22" i="2"/>
  <c r="D22" i="2"/>
  <c r="C22" i="2"/>
  <c r="H22" i="2" s="1"/>
  <c r="B22" i="2"/>
  <c r="E24" i="2"/>
  <c r="D24" i="2"/>
  <c r="C24" i="2"/>
  <c r="H24" i="2" s="1"/>
  <c r="B24" i="2"/>
  <c r="E62" i="2"/>
  <c r="D62" i="2"/>
  <c r="C62" i="2"/>
  <c r="H62" i="2" s="1"/>
  <c r="B62" i="2"/>
  <c r="E30" i="2"/>
  <c r="D30" i="2"/>
  <c r="C30" i="2"/>
  <c r="H30" i="2" s="1"/>
  <c r="B30" i="2"/>
  <c r="E14" i="2"/>
  <c r="D14" i="2"/>
  <c r="C14" i="2"/>
  <c r="H14" i="2" s="1"/>
  <c r="B14" i="2"/>
  <c r="E4" i="2"/>
  <c r="D4" i="2"/>
  <c r="C4" i="2"/>
  <c r="H4" i="2" s="1"/>
  <c r="B4" i="2"/>
  <c r="E35" i="2"/>
  <c r="D35" i="2"/>
  <c r="C35" i="2"/>
  <c r="H35" i="2" s="1"/>
  <c r="B35" i="2"/>
  <c r="D7" i="1"/>
  <c r="D3" i="1"/>
  <c r="D4" i="1"/>
  <c r="D5" i="1"/>
  <c r="D6" i="1"/>
  <c r="D8" i="1"/>
  <c r="D2" i="1"/>
  <c r="D20" i="2" l="1"/>
  <c r="E20" i="2"/>
  <c r="H20" i="2" s="1"/>
  <c r="I69" i="5"/>
  <c r="L69" i="5"/>
  <c r="J69" i="5"/>
  <c r="K69" i="5"/>
  <c r="B57" i="5"/>
  <c r="E38" i="5"/>
  <c r="E45" i="5"/>
  <c r="B31" i="5"/>
  <c r="B51" i="5"/>
  <c r="B6" i="5"/>
  <c r="C58" i="5"/>
  <c r="B58" i="5"/>
  <c r="D31" i="5"/>
  <c r="D46" i="5"/>
  <c r="D55" i="5"/>
  <c r="B42" i="5"/>
  <c r="D3" i="5"/>
  <c r="D62" i="5"/>
  <c r="E24" i="5"/>
  <c r="C49" i="5"/>
  <c r="B26" i="5"/>
  <c r="B23" i="5"/>
  <c r="D14" i="5"/>
  <c r="E31" i="5"/>
  <c r="C33" i="5"/>
  <c r="E28" i="5"/>
  <c r="D30" i="5"/>
  <c r="D58" i="5"/>
  <c r="C15" i="5"/>
  <c r="C42" i="5"/>
  <c r="D52" i="5"/>
  <c r="D9" i="5"/>
  <c r="E42" i="5"/>
  <c r="E53" i="5"/>
  <c r="B16" i="5"/>
  <c r="C68" i="5"/>
  <c r="B54" i="5"/>
  <c r="D53" i="5"/>
  <c r="C19" i="5"/>
  <c r="E22" i="5"/>
  <c r="E51" i="5"/>
  <c r="E57" i="5"/>
  <c r="C65" i="5"/>
  <c r="C26" i="5"/>
  <c r="E50" i="5"/>
  <c r="C56" i="5"/>
  <c r="D56" i="5"/>
  <c r="C40" i="5"/>
  <c r="D28" i="5"/>
  <c r="C59" i="5"/>
  <c r="C4" i="5"/>
  <c r="C28" i="5"/>
  <c r="B22" i="5"/>
  <c r="D42" i="5"/>
  <c r="D51" i="5"/>
  <c r="B27" i="5"/>
  <c r="B33" i="5"/>
  <c r="B52" i="5"/>
  <c r="E44" i="5"/>
  <c r="E30" i="5"/>
  <c r="B39" i="5"/>
  <c r="D50" i="5"/>
  <c r="C60" i="5"/>
  <c r="E26" i="5"/>
  <c r="C50" i="5"/>
  <c r="D66" i="5"/>
  <c r="B37" i="5"/>
  <c r="E13" i="5"/>
  <c r="E41" i="5"/>
  <c r="E67" i="5"/>
  <c r="D18" i="5"/>
  <c r="D15" i="5"/>
  <c r="D41" i="5"/>
  <c r="C31" i="5"/>
  <c r="B10" i="5"/>
  <c r="B5" i="5"/>
  <c r="D57" i="5"/>
  <c r="E9" i="5"/>
  <c r="C47" i="5"/>
  <c r="D13" i="5"/>
  <c r="E48" i="5"/>
  <c r="B14" i="5"/>
  <c r="C29" i="5"/>
  <c r="E56" i="5"/>
  <c r="B15" i="5"/>
  <c r="D25" i="5"/>
  <c r="C7" i="5"/>
  <c r="C24" i="5"/>
  <c r="E20" i="5"/>
  <c r="E39" i="5"/>
  <c r="E35" i="5"/>
  <c r="D16" i="5"/>
  <c r="C3" i="5"/>
  <c r="C67" i="5"/>
  <c r="B48" i="5"/>
  <c r="B59" i="5"/>
  <c r="E7" i="5"/>
  <c r="B13" i="5"/>
  <c r="C18" i="5"/>
  <c r="E10" i="5"/>
  <c r="D49" i="5"/>
  <c r="C8" i="5"/>
  <c r="B18" i="5"/>
  <c r="C5" i="5"/>
  <c r="C48" i="5"/>
  <c r="B53" i="5"/>
  <c r="E23" i="5"/>
  <c r="C12" i="5"/>
  <c r="D23" i="5"/>
  <c r="E33" i="5"/>
  <c r="D11" i="5"/>
  <c r="E19" i="5"/>
  <c r="D19" i="5"/>
  <c r="C62" i="5"/>
  <c r="C30" i="5"/>
  <c r="B55" i="5"/>
  <c r="B29" i="5"/>
  <c r="B66" i="5"/>
  <c r="E47" i="5"/>
  <c r="B47" i="5"/>
  <c r="C16" i="5"/>
  <c r="B25" i="5"/>
  <c r="D5" i="5"/>
  <c r="E40" i="5"/>
  <c r="E49" i="5"/>
  <c r="C21" i="5"/>
  <c r="D2" i="5"/>
  <c r="B49" i="5"/>
  <c r="P69" i="5"/>
  <c r="C54" i="5"/>
  <c r="E62" i="5"/>
  <c r="C63" i="5"/>
  <c r="C52" i="5"/>
  <c r="E61" i="5"/>
  <c r="D67" i="5"/>
  <c r="B62" i="5"/>
  <c r="B2" i="5"/>
  <c r="D64" i="5"/>
  <c r="E64" i="5"/>
  <c r="E60" i="5"/>
  <c r="D44" i="5"/>
  <c r="E52" i="5"/>
  <c r="D36" i="5"/>
  <c r="E17" i="5"/>
  <c r="B67" i="5"/>
  <c r="B68" i="5"/>
  <c r="D32" i="5"/>
  <c r="B40" i="5"/>
  <c r="D45" i="5"/>
  <c r="D63" i="5"/>
  <c r="B46" i="5"/>
  <c r="D39" i="5"/>
  <c r="D34" i="5"/>
  <c r="B35" i="5"/>
  <c r="B65" i="5"/>
  <c r="E34" i="5"/>
  <c r="C53" i="5"/>
  <c r="C64" i="5"/>
  <c r="B32" i="5"/>
  <c r="D48" i="5"/>
  <c r="C35" i="5"/>
  <c r="D29" i="5"/>
  <c r="C25" i="5"/>
  <c r="C2" i="5"/>
  <c r="D65" i="5"/>
  <c r="B61" i="5"/>
  <c r="E37" i="5"/>
  <c r="C39" i="5"/>
  <c r="C6" i="5"/>
  <c r="D43" i="5"/>
  <c r="E4" i="5"/>
  <c r="B12" i="5"/>
  <c r="C17" i="5"/>
  <c r="D54" i="5"/>
  <c r="C37" i="5"/>
  <c r="D38" i="5"/>
  <c r="D22" i="5"/>
  <c r="D6" i="5"/>
  <c r="B11" i="5"/>
  <c r="E2" i="5"/>
  <c r="B17" i="5"/>
  <c r="C11" i="5"/>
  <c r="D33" i="5"/>
  <c r="B38" i="5"/>
  <c r="D7" i="5"/>
  <c r="E59" i="5"/>
  <c r="C43" i="5"/>
  <c r="D60" i="5"/>
  <c r="B21" i="5"/>
  <c r="B64" i="5"/>
  <c r="E58" i="5"/>
  <c r="E68" i="5"/>
  <c r="E8" i="5"/>
  <c r="C55" i="5"/>
  <c r="C14" i="5"/>
  <c r="D12" i="5"/>
  <c r="E12" i="5"/>
  <c r="B20" i="5"/>
  <c r="E32" i="5"/>
  <c r="D8" i="5"/>
  <c r="C27" i="5"/>
  <c r="C45" i="5"/>
  <c r="C44" i="5"/>
  <c r="B4" i="5"/>
  <c r="C34" i="5"/>
  <c r="D17" i="5"/>
  <c r="D10" i="5"/>
  <c r="C23" i="5"/>
  <c r="Q69" i="5"/>
  <c r="E15" i="5"/>
  <c r="C20" i="5"/>
  <c r="B60" i="5"/>
  <c r="B24" i="5"/>
  <c r="E63" i="5"/>
  <c r="E43" i="5"/>
  <c r="C32" i="5"/>
  <c r="C61" i="5"/>
  <c r="D4" i="5"/>
  <c r="D59" i="5"/>
  <c r="D20" i="5"/>
  <c r="B28" i="5"/>
  <c r="B7" i="5"/>
  <c r="E14" i="5"/>
  <c r="E11" i="5"/>
  <c r="D61" i="5"/>
  <c r="B41" i="5"/>
  <c r="E18" i="5"/>
  <c r="D27" i="5"/>
  <c r="C46" i="5"/>
  <c r="B8" i="5"/>
  <c r="C38" i="5"/>
  <c r="E46" i="5"/>
  <c r="E54" i="5"/>
  <c r="B44" i="5"/>
  <c r="B9" i="5"/>
  <c r="D21" i="5"/>
  <c r="D26" i="5"/>
  <c r="C13" i="5"/>
  <c r="C10" i="5"/>
  <c r="E27" i="5"/>
  <c r="E66" i="5"/>
  <c r="B45" i="5"/>
  <c r="E21" i="5"/>
  <c r="C51" i="5"/>
  <c r="C22" i="5"/>
  <c r="E5" i="5"/>
  <c r="B50" i="5"/>
  <c r="E55" i="5"/>
  <c r="B63" i="5"/>
  <c r="E6" i="5"/>
  <c r="D24" i="5"/>
  <c r="B36" i="5"/>
  <c r="B56" i="5"/>
  <c r="B3" i="5"/>
  <c r="D47" i="5"/>
  <c r="B34" i="5"/>
  <c r="D40" i="5"/>
  <c r="B19" i="5"/>
  <c r="E65" i="5"/>
  <c r="D37" i="5"/>
  <c r="C36" i="5"/>
  <c r="C57" i="5"/>
  <c r="B43" i="5"/>
  <c r="B30" i="5"/>
  <c r="E3" i="5"/>
  <c r="E16" i="5"/>
  <c r="C41" i="5"/>
  <c r="E29" i="5"/>
  <c r="D68" i="5"/>
  <c r="C66" i="5"/>
  <c r="D35" i="5"/>
  <c r="E36" i="5"/>
  <c r="E25" i="5"/>
  <c r="C9" i="5"/>
  <c r="R69" i="5"/>
  <c r="O69" i="5"/>
  <c r="B69" i="5" l="1"/>
  <c r="C69" i="5"/>
  <c r="D69" i="5"/>
  <c r="E69" i="5"/>
</calcChain>
</file>

<file path=xl/sharedStrings.xml><?xml version="1.0" encoding="utf-8"?>
<sst xmlns="http://schemas.openxmlformats.org/spreadsheetml/2006/main" count="461" uniqueCount="104">
  <si>
    <t>ERAP 1</t>
  </si>
  <si>
    <t>ERAP 2</t>
  </si>
  <si>
    <t>Combined</t>
  </si>
  <si>
    <t>Number of applications pending at beginning of Month</t>
  </si>
  <si>
    <t>Total number of households that applied for assistance:</t>
  </si>
  <si>
    <t>Total number of households that received assistance:</t>
  </si>
  <si>
    <t>Total number of households denied assistance:</t>
  </si>
  <si>
    <t>Total number of applications pending at end of January</t>
  </si>
  <si>
    <t>State Funds Allocated</t>
  </si>
  <si>
    <t>Total State Funds Remaining at End of Previous month</t>
  </si>
  <si>
    <t>Emergency Rental Assistance Paid during Month</t>
  </si>
  <si>
    <t>Rental Assistance in the Month</t>
  </si>
  <si>
    <t>Utility Assistance in the Month</t>
  </si>
  <si>
    <t>Other Expenses in the Month</t>
  </si>
  <si>
    <t>Housing Stability Services in the Month</t>
  </si>
  <si>
    <t>County Admin in the Month</t>
  </si>
  <si>
    <t>Personnel</t>
  </si>
  <si>
    <t>Operating</t>
  </si>
  <si>
    <t>Purchased Services</t>
  </si>
  <si>
    <t>Total Amount Paid during Month</t>
  </si>
  <si>
    <t>Total Amount of Funds remaining (YTD)</t>
  </si>
  <si>
    <t>Total Obligated During month</t>
  </si>
  <si>
    <t>Total after Obligations</t>
  </si>
  <si>
    <t>County</t>
  </si>
  <si>
    <t>Applications Received</t>
  </si>
  <si>
    <t>Applications Approved</t>
  </si>
  <si>
    <t>Applications Denied</t>
  </si>
  <si>
    <t>Applications Pending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</si>
  <si>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</si>
  <si>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</si>
  <si>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</si>
  <si>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</si>
  <si>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</si>
  <si>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</si>
  <si>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</si>
  <si>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</si>
  <si>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</si>
  <si>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</si>
  <si>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</si>
  <si>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</si>
  <si>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</si>
  <si>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</si>
  <si>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</si>
  <si>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</si>
  <si>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</si>
  <si>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</si>
  <si>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</si>
  <si>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</si>
  <si>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</si>
  <si>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</si>
  <si>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</si>
  <si>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</si>
  <si>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</si>
  <si>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</si>
  <si>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</si>
  <si>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</si>
  <si>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</si>
  <si>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</si>
  <si>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</si>
  <si>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</si>
  <si>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</si>
  <si>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</si>
  <si>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</si>
  <si>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</si>
  <si>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</si>
  <si>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</si>
  <si>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</si>
  <si>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</si>
  <si>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</si>
  <si>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</si>
  <si>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</si>
  <si>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</si>
  <si>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</si>
  <si>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</si>
  <si>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</si>
  <si>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</si>
  <si>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</si>
  <si>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</si>
  <si>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</si>
  <si>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</si>
  <si>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</si>
  <si>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</si>
  <si>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</si>
  <si>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</si>
  <si>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</si>
  <si>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</si>
  <si>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</si>
  <si>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</si>
  <si>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</si>
  <si>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</si>
  <si>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</si>
  <si>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</si>
  <si>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</si>
  <si>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</si>
  <si>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</si>
  <si>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State Total</t>
  </si>
  <si>
    <t>TOTAL ERAP Direct Federal Allocation</t>
  </si>
  <si>
    <t>DHS Allocation ERAP 1 &amp; ERAP 2</t>
  </si>
  <si>
    <t>DHS TOTAL ERAP funds Remaining YTD</t>
  </si>
  <si>
    <t>DHS Allocation after Obligations</t>
  </si>
  <si>
    <t>Amount of Direct Federal Allocation Received</t>
  </si>
  <si>
    <t>TOTAL ERAP2 Funds</t>
  </si>
  <si>
    <t>DHS funds Remaining YTD</t>
  </si>
  <si>
    <t>DHS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</si>
</sst>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6" fontId="4" fillId="3" borderId="4" xfId="0" applyNumberFormat="1" applyFont="1" applyFill="1" applyBorder="1" applyAlignment="1">
      <alignment horizontal="right" vertical="center" wrapText="1"/>
    </xf>
    <xf numFmtId="8" fontId="4" fillId="2" borderId="4" xfId="0" applyNumberFormat="1" applyFont="1" applyFill="1" applyBorder="1" applyAlignment="1">
      <alignment horizontal="right" vertical="center" wrapText="1"/>
    </xf>
    <xf numFmtId="8" fontId="4" fillId="0" borderId="4" xfId="0" applyNumberFormat="1" applyFont="1" applyBorder="1" applyAlignment="1">
      <alignment horizontal="right" vertical="center" wrapText="1"/>
    </xf>
    <xf numFmtId="8" fontId="4" fillId="3" borderId="4" xfId="0" applyNumberFormat="1" applyFont="1" applyFill="1" applyBorder="1" applyAlignment="1">
      <alignment horizontal="right" vertical="center" wrapText="1"/>
    </xf>
    <xf numFmtId="8" fontId="4" fillId="3" borderId="6" xfId="0" applyNumberFormat="1" applyFont="1" applyFill="1" applyBorder="1" applyAlignment="1">
      <alignment horizontal="right" vertical="center" wrapText="1"/>
    </xf>
    <xf numFmtId="8" fontId="4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8" fontId="2" fillId="3" borderId="2" xfId="0" applyNumberFormat="1" applyFont="1" applyFill="1" applyBorder="1" applyAlignment="1">
      <alignment horizontal="right" vertical="center" wrapText="1"/>
    </xf>
    <xf numFmtId="8" fontId="2" fillId="2" borderId="2" xfId="0" applyNumberFormat="1" applyFont="1" applyFill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3" fontId="0" fillId="0" borderId="7" xfId="0" applyNumberFormat="1" applyBorder="1"/>
    <xf numFmtId="3" fontId="8" fillId="0" borderId="7" xfId="0" applyNumberFormat="1" applyFont="1" applyBorder="1"/>
    <xf numFmtId="3" fontId="1" fillId="0" borderId="7" xfId="0" applyNumberFormat="1" applyFont="1" applyBorder="1"/>
    <xf numFmtId="4" fontId="0" fillId="0" borderId="0" xfId="0" applyNumberFormat="1"/>
    <xf numFmtId="8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8" fontId="2" fillId="3" borderId="4" xfId="0" applyNumberFormat="1" applyFont="1" applyFill="1" applyBorder="1" applyAlignment="1">
      <alignment horizontal="right" vertical="center" wrapText="1"/>
    </xf>
    <xf numFmtId="8" fontId="4" fillId="3" borderId="2" xfId="0" applyNumberFormat="1" applyFont="1" applyFill="1" applyBorder="1" applyAlignment="1">
      <alignment horizontal="right" vertical="center" wrapText="1"/>
    </xf>
    <xf numFmtId="6" fontId="4" fillId="3" borderId="6" xfId="0" applyNumberFormat="1" applyFont="1" applyFill="1" applyBorder="1" applyAlignment="1">
      <alignment horizontal="right" vertical="center" wrapText="1"/>
    </xf>
    <xf numFmtId="8" fontId="2" fillId="2" borderId="4" xfId="0" applyNumberFormat="1" applyFont="1" applyFill="1" applyBorder="1" applyAlignment="1">
      <alignment horizontal="right" vertical="center" wrapText="1"/>
    </xf>
    <xf numFmtId="8" fontId="4" fillId="2" borderId="2" xfId="0" applyNumberFormat="1" applyFont="1" applyFill="1" applyBorder="1" applyAlignment="1">
      <alignment horizontal="right" vertical="center" wrapText="1"/>
    </xf>
    <xf numFmtId="8" fontId="4" fillId="2" borderId="6" xfId="0" applyNumberFormat="1" applyFont="1" applyFill="1" applyBorder="1" applyAlignment="1">
      <alignment horizontal="right" vertical="center" wrapText="1"/>
    </xf>
    <xf numFmtId="8" fontId="2" fillId="0" borderId="4" xfId="0" applyNumberFormat="1" applyFont="1" applyBorder="1" applyAlignment="1">
      <alignment horizontal="right" vertical="center" wrapText="1"/>
    </xf>
    <xf numFmtId="8" fontId="4" fillId="0" borderId="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DC6C-1E54-452E-97A3-A07653F9A5DD}">
  <dimension ref="A1:I21"/>
  <sheetViews>
    <sheetView workbookViewId="0">
      <selection activeCell="B6" sqref="B6"/>
    </sheetView>
  </sheetViews>
  <sheetFormatPr defaultRowHeight="14.5" x14ac:dyDescent="0.35"/>
  <cols>
    <col min="1" max="1" width="51" bestFit="1" customWidth="1"/>
    <col min="2" max="3" width="16" bestFit="1" customWidth="1"/>
    <col min="4" max="4" width="17.7265625" bestFit="1" customWidth="1"/>
    <col min="6" max="7" width="14.54296875" bestFit="1" customWidth="1"/>
    <col min="8" max="8" width="13.54296875" bestFit="1" customWidth="1"/>
    <col min="9" max="9" width="14.54296875" bestFit="1" customWidth="1"/>
  </cols>
  <sheetData>
    <row r="1" spans="1:9" x14ac:dyDescent="0.35">
      <c r="B1" t="s">
        <v>0</v>
      </c>
      <c r="C1" t="s">
        <v>1</v>
      </c>
      <c r="D1" t="s">
        <v>2</v>
      </c>
      <c r="F1" s="27">
        <v>44682</v>
      </c>
    </row>
    <row r="2" spans="1:9" x14ac:dyDescent="0.35">
      <c r="A2" t="s">
        <v>3</v>
      </c>
      <c r="B2" s="3">
        <v>85540</v>
      </c>
      <c r="C2" s="3">
        <v>27517</v>
      </c>
      <c r="D2" s="3">
        <f>B2+C2</f>
        <v>113057</v>
      </c>
    </row>
    <row r="3" spans="1:9" x14ac:dyDescent="0.35">
      <c r="A3" t="s">
        <v>4</v>
      </c>
      <c r="B3" s="3">
        <v>5846</v>
      </c>
      <c r="C3" s="3">
        <v>6156</v>
      </c>
      <c r="D3" s="3">
        <f t="shared" ref="D3:D21" si="0">B3+C3</f>
        <v>12002</v>
      </c>
    </row>
    <row r="4" spans="1:9" x14ac:dyDescent="0.35">
      <c r="A4" t="s">
        <v>5</v>
      </c>
      <c r="B4" s="3">
        <v>5922</v>
      </c>
      <c r="C4" s="3">
        <v>4344</v>
      </c>
      <c r="D4" s="3">
        <f t="shared" si="0"/>
        <v>10266</v>
      </c>
    </row>
    <row r="5" spans="1:9" x14ac:dyDescent="0.35">
      <c r="A5" t="s">
        <v>6</v>
      </c>
      <c r="B5" s="3">
        <v>3444</v>
      </c>
      <c r="C5" s="3">
        <v>1344</v>
      </c>
      <c r="D5" s="3">
        <f t="shared" si="0"/>
        <v>4788</v>
      </c>
    </row>
    <row r="6" spans="1:9" x14ac:dyDescent="0.35">
      <c r="A6" t="s">
        <v>7</v>
      </c>
      <c r="B6" s="3">
        <v>82020</v>
      </c>
      <c r="C6" s="3">
        <v>27985</v>
      </c>
      <c r="D6" s="3">
        <f t="shared" si="0"/>
        <v>110005</v>
      </c>
    </row>
    <row r="7" spans="1:9" x14ac:dyDescent="0.35">
      <c r="A7" t="s">
        <v>8</v>
      </c>
      <c r="B7" s="4">
        <v>564127583.1500001</v>
      </c>
      <c r="C7" s="4">
        <v>473831607.57999992</v>
      </c>
      <c r="D7" s="4">
        <f t="shared" si="0"/>
        <v>1037959190.73</v>
      </c>
    </row>
    <row r="8" spans="1:9" x14ac:dyDescent="0.35">
      <c r="A8" t="s">
        <v>9</v>
      </c>
      <c r="B8" s="4">
        <v>130542582.79000001</v>
      </c>
      <c r="C8" s="4">
        <v>396992372.41000003</v>
      </c>
      <c r="D8" s="4">
        <f t="shared" si="0"/>
        <v>527534955.20000005</v>
      </c>
      <c r="F8" s="24"/>
      <c r="G8" s="24"/>
      <c r="H8" s="24"/>
    </row>
    <row r="9" spans="1:9" x14ac:dyDescent="0.35">
      <c r="A9" t="s">
        <v>10</v>
      </c>
      <c r="B9" s="4">
        <v>19648811.390000008</v>
      </c>
      <c r="C9" s="4">
        <v>12916620.720000003</v>
      </c>
      <c r="D9" s="4">
        <f t="shared" si="0"/>
        <v>32565432.110000011</v>
      </c>
    </row>
    <row r="10" spans="1:9" x14ac:dyDescent="0.35">
      <c r="A10" s="1" t="s">
        <v>11</v>
      </c>
      <c r="B10" s="4">
        <v>17274445.880000006</v>
      </c>
      <c r="C10" s="4">
        <v>11367639.050000003</v>
      </c>
      <c r="D10" s="4">
        <f t="shared" si="0"/>
        <v>28642084.930000007</v>
      </c>
      <c r="G10" s="24"/>
      <c r="H10" s="24"/>
      <c r="I10" s="4"/>
    </row>
    <row r="11" spans="1:9" x14ac:dyDescent="0.35">
      <c r="A11" s="1" t="s">
        <v>12</v>
      </c>
      <c r="B11" s="4">
        <v>1964827.8900000001</v>
      </c>
      <c r="C11" s="4">
        <v>1284442.3500000001</v>
      </c>
      <c r="D11" s="4">
        <f t="shared" si="0"/>
        <v>3249270.24</v>
      </c>
      <c r="H11" s="24"/>
      <c r="I11" s="4"/>
    </row>
    <row r="12" spans="1:9" x14ac:dyDescent="0.35">
      <c r="A12" s="1" t="s">
        <v>13</v>
      </c>
      <c r="B12" s="4">
        <v>409537.62</v>
      </c>
      <c r="C12" s="4">
        <v>264539.32</v>
      </c>
      <c r="D12" s="4">
        <f t="shared" si="0"/>
        <v>674076.94</v>
      </c>
    </row>
    <row r="13" spans="1:9" x14ac:dyDescent="0.35">
      <c r="A13" s="2" t="s">
        <v>14</v>
      </c>
      <c r="B13" s="4">
        <v>101347.84999999998</v>
      </c>
      <c r="C13" s="4">
        <v>75816.350000000006</v>
      </c>
      <c r="D13" s="4">
        <f t="shared" si="0"/>
        <v>177164.19999999998</v>
      </c>
      <c r="G13" s="24"/>
    </row>
    <row r="14" spans="1:9" x14ac:dyDescent="0.35">
      <c r="A14" s="2" t="s">
        <v>15</v>
      </c>
      <c r="B14" s="4">
        <v>1762269.5500000003</v>
      </c>
      <c r="C14" s="4">
        <v>733456.3</v>
      </c>
      <c r="D14" s="4">
        <f t="shared" si="0"/>
        <v>2495725.8500000006</v>
      </c>
    </row>
    <row r="15" spans="1:9" x14ac:dyDescent="0.35">
      <c r="A15" s="1" t="s">
        <v>16</v>
      </c>
      <c r="B15" s="4">
        <v>915708.3600000001</v>
      </c>
      <c r="C15" s="4">
        <v>219366.05000000002</v>
      </c>
      <c r="D15" s="4">
        <f t="shared" si="0"/>
        <v>1135074.4100000001</v>
      </c>
    </row>
    <row r="16" spans="1:9" x14ac:dyDescent="0.35">
      <c r="A16" s="1" t="s">
        <v>17</v>
      </c>
      <c r="B16" s="4">
        <v>382397.87000000005</v>
      </c>
      <c r="C16" s="4">
        <v>345010.37</v>
      </c>
      <c r="D16" s="4">
        <f t="shared" si="0"/>
        <v>727408.24</v>
      </c>
    </row>
    <row r="17" spans="1:7" x14ac:dyDescent="0.35">
      <c r="A17" s="1" t="s">
        <v>18</v>
      </c>
      <c r="B17" s="4">
        <v>464163.32</v>
      </c>
      <c r="C17" s="4">
        <v>169079.88</v>
      </c>
      <c r="D17" s="4">
        <f t="shared" si="0"/>
        <v>633243.19999999995</v>
      </c>
    </row>
    <row r="18" spans="1:7" x14ac:dyDescent="0.35">
      <c r="A18" s="2" t="s">
        <v>19</v>
      </c>
      <c r="B18" s="4">
        <v>21512428.79000001</v>
      </c>
      <c r="C18" s="4">
        <v>13725893.370000003</v>
      </c>
      <c r="D18" s="4">
        <f t="shared" si="0"/>
        <v>35238322.160000011</v>
      </c>
    </row>
    <row r="19" spans="1:7" x14ac:dyDescent="0.35">
      <c r="A19" s="2" t="s">
        <v>20</v>
      </c>
      <c r="B19" s="4">
        <v>109030154</v>
      </c>
      <c r="C19" s="4">
        <v>383266479.04000002</v>
      </c>
      <c r="D19" s="4">
        <f t="shared" si="0"/>
        <v>492296633.04000002</v>
      </c>
      <c r="F19" s="4"/>
      <c r="G19" s="4"/>
    </row>
    <row r="20" spans="1:7" x14ac:dyDescent="0.35">
      <c r="A20" t="s">
        <v>21</v>
      </c>
      <c r="B20" s="4">
        <v>1722754.0099999995</v>
      </c>
      <c r="C20" s="4">
        <v>1840359.7299999997</v>
      </c>
      <c r="D20" s="4">
        <f t="shared" si="0"/>
        <v>3563113.7399999993</v>
      </c>
      <c r="G20" s="4"/>
    </row>
    <row r="21" spans="1:7" x14ac:dyDescent="0.35">
      <c r="A21" t="s">
        <v>22</v>
      </c>
      <c r="B21" s="4">
        <v>107307399.98999999</v>
      </c>
      <c r="C21" s="4">
        <v>381426119.31</v>
      </c>
      <c r="D21" s="4">
        <f t="shared" si="0"/>
        <v>488733519.30000001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438A-D9E3-4CB7-BCFD-573D7D3C12E3}">
  <dimension ref="A1:R69"/>
  <sheetViews>
    <sheetView tabSelected="1" topLeftCell="C40" workbookViewId="0">
      <selection activeCell="C16" sqref="C16"/>
    </sheetView>
  </sheetViews>
  <sheetFormatPr defaultRowHeight="14.5" x14ac:dyDescent="0.35"/>
  <cols>
    <col min="1" max="1" width="15.26953125" bestFit="1" customWidth="1"/>
    <col min="2" max="2" width="14.26953125" customWidth="1"/>
    <col min="3" max="3" width="12.81640625" customWidth="1"/>
    <col min="4" max="5" width="11.7265625" customWidth="1"/>
    <col min="8" max="8" width="15.26953125" bestFit="1" customWidth="1"/>
    <col min="9" max="9" width="14.26953125" customWidth="1"/>
    <col min="10" max="10" width="12.81640625" customWidth="1"/>
    <col min="11" max="12" width="11.7265625" customWidth="1"/>
    <col min="14" max="14" width="15.26953125" bestFit="1" customWidth="1"/>
    <col min="15" max="15" width="14.26953125" customWidth="1"/>
    <col min="16" max="16" width="12.81640625" customWidth="1"/>
    <col min="17" max="18" width="11.7265625" customWidth="1"/>
  </cols>
  <sheetData>
    <row r="1" spans="1:18" ht="29" x14ac:dyDescent="0.35">
      <c r="A1" s="18" t="s">
        <v>23</v>
      </c>
      <c r="B1" s="19" t="s">
        <v>24</v>
      </c>
      <c r="C1" s="19" t="s">
        <v>25</v>
      </c>
      <c r="D1" s="19" t="s">
        <v>26</v>
      </c>
      <c r="E1" s="19" t="s">
        <v>27</v>
      </c>
      <c r="H1" s="18" t="s">
        <v>23</v>
      </c>
      <c r="I1" s="19" t="s">
        <v>24</v>
      </c>
      <c r="J1" s="19" t="s">
        <v>25</v>
      </c>
      <c r="K1" s="19" t="s">
        <v>26</v>
      </c>
      <c r="L1" s="19" t="s">
        <v>27</v>
      </c>
      <c r="N1" s="18" t="s">
        <v>23</v>
      </c>
      <c r="O1" s="19" t="s">
        <v>24</v>
      </c>
      <c r="P1" s="19" t="s">
        <v>25</v>
      </c>
      <c r="Q1" s="19" t="s">
        <v>26</v>
      </c>
      <c r="R1" s="19" t="s">
        <v>27</v>
      </c>
    </row>
    <row r="2" spans="1:18" ht="15.5" x14ac:dyDescent="0.35">
      <c r="A2" s="20" t="s">
        <v>28</v>
      </c>
      <c r="B2" s="21">
        <f>I2+O2</f>
        <v>109</v>
      </c>
      <c r="C2" s="21">
        <f t="shared" ref="C2:E2" si="0">J2+P2</f>
        <v>104</v>
      </c>
      <c r="D2" s="21">
        <f t="shared" si="0"/>
        <v>11</v>
      </c>
      <c r="E2" s="21">
        <f t="shared" si="0"/>
        <v>41</v>
      </c>
      <c r="H2" s="20" t="s">
        <v>28</v>
      </c>
      <c r="I2" s="21">
        <v>89</v>
      </c>
      <c r="J2" s="21">
        <v>84</v>
      </c>
      <c r="K2" s="21">
        <v>9</v>
      </c>
      <c r="L2" s="21">
        <v>27</v>
      </c>
      <c r="N2" s="20" t="s">
        <v>28</v>
      </c>
      <c r="O2" s="21">
        <v>20</v>
      </c>
      <c r="P2" s="21">
        <v>20</v>
      </c>
      <c r="Q2" s="21">
        <v>2</v>
      </c>
      <c r="R2" s="21">
        <v>14</v>
      </c>
    </row>
    <row r="3" spans="1:18" ht="15.5" x14ac:dyDescent="0.35">
      <c r="A3" s="20" t="s">
        <v>29</v>
      </c>
      <c r="B3" s="21">
        <f t="shared" ref="B3:B66" si="1">I3+O3</f>
        <v>1207</v>
      </c>
      <c r="C3" s="21">
        <f t="shared" ref="C3:C66" si="2">J3+P3</f>
        <v>1955</v>
      </c>
      <c r="D3" s="21">
        <f t="shared" ref="D3:D66" si="3">K3+Q3</f>
        <v>0</v>
      </c>
      <c r="E3" s="21">
        <f t="shared" ref="E3:E66" si="4">L3+R3</f>
        <v>639</v>
      </c>
      <c r="H3" s="20" t="s">
        <v>29</v>
      </c>
      <c r="I3" s="21">
        <v>0</v>
      </c>
      <c r="J3" s="21">
        <v>0</v>
      </c>
      <c r="K3" s="21">
        <v>0</v>
      </c>
      <c r="L3" s="21">
        <v>0</v>
      </c>
      <c r="N3" s="20" t="s">
        <v>29</v>
      </c>
      <c r="O3" s="21">
        <v>1207</v>
      </c>
      <c r="P3" s="21">
        <v>1955</v>
      </c>
      <c r="Q3" s="21">
        <v>0</v>
      </c>
      <c r="R3" s="21">
        <v>639</v>
      </c>
    </row>
    <row r="4" spans="1:18" ht="15.5" x14ac:dyDescent="0.35">
      <c r="A4" s="20" t="s">
        <v>30</v>
      </c>
      <c r="B4" s="21">
        <f t="shared" si="1"/>
        <v>391</v>
      </c>
      <c r="C4" s="21">
        <f t="shared" si="2"/>
        <v>119</v>
      </c>
      <c r="D4" s="21">
        <f t="shared" si="3"/>
        <v>13</v>
      </c>
      <c r="E4" s="21">
        <f t="shared" si="4"/>
        <v>493</v>
      </c>
      <c r="H4" s="20" t="s">
        <v>30</v>
      </c>
      <c r="I4" s="21">
        <v>0</v>
      </c>
      <c r="J4" s="21">
        <v>0</v>
      </c>
      <c r="K4" s="21">
        <v>0</v>
      </c>
      <c r="L4" s="21">
        <v>234</v>
      </c>
      <c r="N4" s="20" t="s">
        <v>30</v>
      </c>
      <c r="O4" s="21">
        <v>391</v>
      </c>
      <c r="P4" s="21">
        <v>119</v>
      </c>
      <c r="Q4" s="21">
        <v>13</v>
      </c>
      <c r="R4" s="21">
        <v>259</v>
      </c>
    </row>
    <row r="5" spans="1:18" ht="15.5" x14ac:dyDescent="0.35">
      <c r="A5" s="20" t="s">
        <v>31</v>
      </c>
      <c r="B5" s="21">
        <f t="shared" si="1"/>
        <v>47</v>
      </c>
      <c r="C5" s="21">
        <f t="shared" si="2"/>
        <v>32</v>
      </c>
      <c r="D5" s="21">
        <f t="shared" si="3"/>
        <v>0</v>
      </c>
      <c r="E5" s="21">
        <f t="shared" si="4"/>
        <v>608</v>
      </c>
      <c r="H5" s="20" t="s">
        <v>31</v>
      </c>
      <c r="I5" s="21">
        <v>45</v>
      </c>
      <c r="J5" s="21">
        <v>30</v>
      </c>
      <c r="K5" s="21">
        <v>0</v>
      </c>
      <c r="L5" s="21">
        <v>608</v>
      </c>
      <c r="N5" s="20" t="s">
        <v>31</v>
      </c>
      <c r="O5" s="21">
        <v>2</v>
      </c>
      <c r="P5" s="21">
        <v>2</v>
      </c>
      <c r="Q5" s="21">
        <v>0</v>
      </c>
      <c r="R5" s="21">
        <v>0</v>
      </c>
    </row>
    <row r="6" spans="1:18" ht="15.5" x14ac:dyDescent="0.35">
      <c r="A6" s="20" t="s">
        <v>32</v>
      </c>
      <c r="B6" s="21">
        <f t="shared" si="1"/>
        <v>53</v>
      </c>
      <c r="C6" s="21">
        <f t="shared" si="2"/>
        <v>38</v>
      </c>
      <c r="D6" s="21">
        <f t="shared" si="3"/>
        <v>8</v>
      </c>
      <c r="E6" s="21">
        <f t="shared" si="4"/>
        <v>55</v>
      </c>
      <c r="H6" s="20" t="s">
        <v>32</v>
      </c>
      <c r="I6" s="21">
        <v>49</v>
      </c>
      <c r="J6" s="21">
        <v>34</v>
      </c>
      <c r="K6" s="21">
        <v>8</v>
      </c>
      <c r="L6" s="21">
        <v>55</v>
      </c>
      <c r="N6" s="20" t="s">
        <v>32</v>
      </c>
      <c r="O6" s="21">
        <v>4</v>
      </c>
      <c r="P6" s="21">
        <v>4</v>
      </c>
      <c r="Q6" s="21">
        <v>0</v>
      </c>
      <c r="R6" s="21">
        <v>0</v>
      </c>
    </row>
    <row r="7" spans="1:18" ht="15.5" x14ac:dyDescent="0.35">
      <c r="A7" s="20" t="s">
        <v>33</v>
      </c>
      <c r="B7" s="21">
        <f t="shared" si="1"/>
        <v>99</v>
      </c>
      <c r="C7" s="21">
        <f t="shared" si="2"/>
        <v>99</v>
      </c>
      <c r="D7" s="21">
        <f t="shared" si="3"/>
        <v>0</v>
      </c>
      <c r="E7" s="21">
        <f t="shared" si="4"/>
        <v>0</v>
      </c>
      <c r="H7" s="20" t="s">
        <v>33</v>
      </c>
      <c r="I7" s="21">
        <v>96</v>
      </c>
      <c r="J7" s="21">
        <v>96</v>
      </c>
      <c r="K7" s="21">
        <v>0</v>
      </c>
      <c r="L7" s="21">
        <v>0</v>
      </c>
      <c r="N7" s="20" t="s">
        <v>33</v>
      </c>
      <c r="O7" s="21">
        <v>3</v>
      </c>
      <c r="P7" s="21">
        <v>3</v>
      </c>
      <c r="Q7" s="21">
        <v>0</v>
      </c>
      <c r="R7" s="21">
        <v>0</v>
      </c>
    </row>
    <row r="8" spans="1:18" ht="15.5" x14ac:dyDescent="0.35">
      <c r="A8" s="20" t="s">
        <v>34</v>
      </c>
      <c r="B8" s="21">
        <f t="shared" si="1"/>
        <v>456</v>
      </c>
      <c r="C8" s="21">
        <f t="shared" si="2"/>
        <v>275</v>
      </c>
      <c r="D8" s="21">
        <f t="shared" si="3"/>
        <v>79</v>
      </c>
      <c r="E8" s="21">
        <f t="shared" si="4"/>
        <v>1733</v>
      </c>
      <c r="H8" s="20" t="s">
        <v>34</v>
      </c>
      <c r="I8" s="21">
        <v>0</v>
      </c>
      <c r="J8" s="21">
        <v>274</v>
      </c>
      <c r="K8" s="21">
        <v>0</v>
      </c>
      <c r="L8" s="21">
        <v>1357</v>
      </c>
      <c r="N8" s="20" t="s">
        <v>34</v>
      </c>
      <c r="O8" s="21">
        <v>456</v>
      </c>
      <c r="P8" s="21">
        <v>1</v>
      </c>
      <c r="Q8" s="21">
        <v>79</v>
      </c>
      <c r="R8" s="21">
        <v>376</v>
      </c>
    </row>
    <row r="9" spans="1:18" ht="15.5" x14ac:dyDescent="0.35">
      <c r="A9" s="20" t="s">
        <v>35</v>
      </c>
      <c r="B9" s="21">
        <f t="shared" si="1"/>
        <v>64</v>
      </c>
      <c r="C9" s="21">
        <f t="shared" si="2"/>
        <v>54</v>
      </c>
      <c r="D9" s="21">
        <f t="shared" si="3"/>
        <v>7</v>
      </c>
      <c r="E9" s="21">
        <f t="shared" si="4"/>
        <v>321</v>
      </c>
      <c r="H9" s="20" t="s">
        <v>35</v>
      </c>
      <c r="I9" s="21">
        <v>22</v>
      </c>
      <c r="J9" s="21">
        <v>24</v>
      </c>
      <c r="K9" s="21">
        <v>0</v>
      </c>
      <c r="L9" s="21">
        <v>242</v>
      </c>
      <c r="N9" s="20" t="s">
        <v>35</v>
      </c>
      <c r="O9" s="21">
        <v>42</v>
      </c>
      <c r="P9" s="21">
        <v>30</v>
      </c>
      <c r="Q9" s="21">
        <v>7</v>
      </c>
      <c r="R9" s="21">
        <v>79</v>
      </c>
    </row>
    <row r="10" spans="1:18" ht="15.5" x14ac:dyDescent="0.35">
      <c r="A10" s="20" t="s">
        <v>36</v>
      </c>
      <c r="B10" s="21">
        <f t="shared" si="1"/>
        <v>487</v>
      </c>
      <c r="C10" s="21">
        <f t="shared" si="2"/>
        <v>487</v>
      </c>
      <c r="D10" s="21">
        <f t="shared" si="3"/>
        <v>0</v>
      </c>
      <c r="E10" s="21">
        <f t="shared" si="4"/>
        <v>23</v>
      </c>
      <c r="H10" s="20" t="s">
        <v>36</v>
      </c>
      <c r="I10" s="21">
        <v>308</v>
      </c>
      <c r="J10" s="21">
        <v>308</v>
      </c>
      <c r="K10" s="21">
        <v>0</v>
      </c>
      <c r="L10" s="21">
        <v>4</v>
      </c>
      <c r="N10" s="20" t="s">
        <v>36</v>
      </c>
      <c r="O10" s="21">
        <v>179</v>
      </c>
      <c r="P10" s="21">
        <v>179</v>
      </c>
      <c r="Q10" s="21">
        <v>0</v>
      </c>
      <c r="R10" s="21">
        <v>19</v>
      </c>
    </row>
    <row r="11" spans="1:18" ht="15.5" x14ac:dyDescent="0.35">
      <c r="A11" s="20" t="s">
        <v>37</v>
      </c>
      <c r="B11" s="21">
        <f t="shared" si="1"/>
        <v>225</v>
      </c>
      <c r="C11" s="21">
        <f t="shared" si="2"/>
        <v>269</v>
      </c>
      <c r="D11" s="21">
        <f t="shared" si="3"/>
        <v>50</v>
      </c>
      <c r="E11" s="21">
        <f t="shared" si="4"/>
        <v>79</v>
      </c>
      <c r="H11" s="20" t="s">
        <v>37</v>
      </c>
      <c r="I11" s="21">
        <v>215</v>
      </c>
      <c r="J11" s="21">
        <v>259</v>
      </c>
      <c r="K11" s="21">
        <v>50</v>
      </c>
      <c r="L11" s="21">
        <v>79</v>
      </c>
      <c r="N11" s="20" t="s">
        <v>37</v>
      </c>
      <c r="O11" s="21">
        <v>10</v>
      </c>
      <c r="P11" s="21">
        <v>10</v>
      </c>
      <c r="Q11" s="21">
        <v>0</v>
      </c>
      <c r="R11" s="21">
        <v>0</v>
      </c>
    </row>
    <row r="12" spans="1:18" ht="15.5" x14ac:dyDescent="0.35">
      <c r="A12" s="20" t="s">
        <v>38</v>
      </c>
      <c r="B12" s="21">
        <f t="shared" si="1"/>
        <v>113</v>
      </c>
      <c r="C12" s="21">
        <f t="shared" si="2"/>
        <v>99</v>
      </c>
      <c r="D12" s="21">
        <f t="shared" si="3"/>
        <v>72</v>
      </c>
      <c r="E12" s="21">
        <f t="shared" si="4"/>
        <v>650</v>
      </c>
      <c r="H12" s="20" t="s">
        <v>38</v>
      </c>
      <c r="I12" s="21">
        <v>113</v>
      </c>
      <c r="J12" s="21">
        <v>99</v>
      </c>
      <c r="K12" s="21">
        <v>72</v>
      </c>
      <c r="L12" s="21">
        <v>650</v>
      </c>
      <c r="N12" s="20" t="s">
        <v>38</v>
      </c>
      <c r="O12" s="21">
        <v>0</v>
      </c>
      <c r="P12" s="21">
        <v>0</v>
      </c>
      <c r="Q12" s="21">
        <v>0</v>
      </c>
      <c r="R12" s="21">
        <v>0</v>
      </c>
    </row>
    <row r="13" spans="1:18" ht="15.5" x14ac:dyDescent="0.35">
      <c r="A13" s="20" t="s">
        <v>39</v>
      </c>
      <c r="B13" s="21">
        <f t="shared" si="1"/>
        <v>0</v>
      </c>
      <c r="C13" s="21">
        <f t="shared" si="2"/>
        <v>0</v>
      </c>
      <c r="D13" s="21">
        <f t="shared" si="3"/>
        <v>0</v>
      </c>
      <c r="E13" s="21">
        <f t="shared" si="4"/>
        <v>0</v>
      </c>
      <c r="H13" s="20" t="s">
        <v>39</v>
      </c>
      <c r="I13" s="21">
        <v>0</v>
      </c>
      <c r="J13" s="21">
        <v>0</v>
      </c>
      <c r="K13" s="21">
        <v>0</v>
      </c>
      <c r="L13" s="21">
        <v>0</v>
      </c>
      <c r="N13" s="20" t="s">
        <v>39</v>
      </c>
      <c r="O13" s="21">
        <v>0</v>
      </c>
      <c r="P13" s="21">
        <v>0</v>
      </c>
      <c r="Q13" s="21">
        <v>0</v>
      </c>
      <c r="R13" s="21">
        <v>0</v>
      </c>
    </row>
    <row r="14" spans="1:18" ht="15.5" x14ac:dyDescent="0.35">
      <c r="A14" s="20" t="s">
        <v>40</v>
      </c>
      <c r="B14" s="21">
        <f t="shared" si="1"/>
        <v>80</v>
      </c>
      <c r="C14" s="21">
        <f t="shared" si="2"/>
        <v>67</v>
      </c>
      <c r="D14" s="21">
        <f t="shared" si="3"/>
        <v>6</v>
      </c>
      <c r="E14" s="21">
        <f t="shared" si="4"/>
        <v>20</v>
      </c>
      <c r="H14" s="20" t="s">
        <v>40</v>
      </c>
      <c r="I14" s="21">
        <v>80</v>
      </c>
      <c r="J14" s="21">
        <v>67</v>
      </c>
      <c r="K14" s="21">
        <v>6</v>
      </c>
      <c r="L14" s="21">
        <v>20</v>
      </c>
      <c r="N14" s="20" t="s">
        <v>40</v>
      </c>
      <c r="O14" s="21">
        <v>0</v>
      </c>
      <c r="P14" s="21">
        <v>0</v>
      </c>
      <c r="Q14" s="21">
        <v>0</v>
      </c>
      <c r="R14" s="21">
        <v>0</v>
      </c>
    </row>
    <row r="15" spans="1:18" ht="15.5" x14ac:dyDescent="0.35">
      <c r="A15" s="20" t="s">
        <v>41</v>
      </c>
      <c r="B15" s="21">
        <f t="shared" si="1"/>
        <v>386</v>
      </c>
      <c r="C15" s="21">
        <f t="shared" si="2"/>
        <v>297</v>
      </c>
      <c r="D15" s="21">
        <f t="shared" si="3"/>
        <v>64</v>
      </c>
      <c r="E15" s="21">
        <f t="shared" si="4"/>
        <v>409</v>
      </c>
      <c r="H15" s="20" t="s">
        <v>41</v>
      </c>
      <c r="I15" s="21">
        <v>352</v>
      </c>
      <c r="J15" s="21">
        <v>263</v>
      </c>
      <c r="K15" s="21">
        <v>64</v>
      </c>
      <c r="L15" s="21">
        <v>409</v>
      </c>
      <c r="N15" s="20" t="s">
        <v>41</v>
      </c>
      <c r="O15" s="21">
        <v>34</v>
      </c>
      <c r="P15" s="21">
        <v>34</v>
      </c>
      <c r="Q15" s="21">
        <v>0</v>
      </c>
      <c r="R15" s="21">
        <v>0</v>
      </c>
    </row>
    <row r="16" spans="1:18" ht="15.5" x14ac:dyDescent="0.35">
      <c r="A16" s="20" t="s">
        <v>42</v>
      </c>
      <c r="B16" s="21">
        <f t="shared" si="1"/>
        <v>306</v>
      </c>
      <c r="C16" s="21">
        <f t="shared" si="2"/>
        <v>160</v>
      </c>
      <c r="D16" s="21">
        <f t="shared" si="3"/>
        <v>20</v>
      </c>
      <c r="E16" s="21">
        <f t="shared" si="4"/>
        <v>1427</v>
      </c>
      <c r="H16" s="20" t="s">
        <v>42</v>
      </c>
      <c r="I16" s="21">
        <v>306</v>
      </c>
      <c r="J16" s="21">
        <v>160</v>
      </c>
      <c r="K16" s="21">
        <v>20</v>
      </c>
      <c r="L16" s="21">
        <v>1427</v>
      </c>
      <c r="N16" s="20" t="s">
        <v>42</v>
      </c>
      <c r="O16" s="21">
        <v>0</v>
      </c>
      <c r="P16" s="21">
        <v>0</v>
      </c>
      <c r="Q16" s="21">
        <v>0</v>
      </c>
      <c r="R16" s="21">
        <v>0</v>
      </c>
    </row>
    <row r="17" spans="1:18" ht="15.5" x14ac:dyDescent="0.35">
      <c r="A17" s="20" t="s">
        <v>43</v>
      </c>
      <c r="B17" s="21">
        <f t="shared" si="1"/>
        <v>198</v>
      </c>
      <c r="C17" s="21">
        <f t="shared" si="2"/>
        <v>83</v>
      </c>
      <c r="D17" s="21">
        <f t="shared" si="3"/>
        <v>57</v>
      </c>
      <c r="E17" s="21">
        <f t="shared" si="4"/>
        <v>366</v>
      </c>
      <c r="H17" s="20" t="s">
        <v>43</v>
      </c>
      <c r="I17" s="21">
        <v>137</v>
      </c>
      <c r="J17" s="21">
        <v>22</v>
      </c>
      <c r="K17" s="21">
        <v>57</v>
      </c>
      <c r="L17" s="21">
        <v>366</v>
      </c>
      <c r="N17" s="20" t="s">
        <v>43</v>
      </c>
      <c r="O17" s="21">
        <v>61</v>
      </c>
      <c r="P17" s="21">
        <v>61</v>
      </c>
      <c r="Q17" s="21">
        <v>0</v>
      </c>
      <c r="R17" s="21">
        <v>0</v>
      </c>
    </row>
    <row r="18" spans="1:18" ht="15.5" x14ac:dyDescent="0.35">
      <c r="A18" s="20" t="s">
        <v>44</v>
      </c>
      <c r="B18" s="21">
        <f t="shared" si="1"/>
        <v>155</v>
      </c>
      <c r="C18" s="21">
        <f t="shared" si="2"/>
        <v>60</v>
      </c>
      <c r="D18" s="21">
        <f t="shared" si="3"/>
        <v>95</v>
      </c>
      <c r="E18" s="21">
        <f t="shared" si="4"/>
        <v>0</v>
      </c>
      <c r="H18" s="20" t="s">
        <v>44</v>
      </c>
      <c r="I18" s="21">
        <v>0</v>
      </c>
      <c r="J18" s="21">
        <v>0</v>
      </c>
      <c r="K18" s="21">
        <v>0</v>
      </c>
      <c r="L18" s="21">
        <v>0</v>
      </c>
      <c r="N18" s="20" t="s">
        <v>44</v>
      </c>
      <c r="O18" s="21">
        <v>155</v>
      </c>
      <c r="P18" s="21">
        <v>60</v>
      </c>
      <c r="Q18" s="21">
        <v>95</v>
      </c>
      <c r="R18" s="21">
        <v>0</v>
      </c>
    </row>
    <row r="19" spans="1:18" ht="15.5" x14ac:dyDescent="0.35">
      <c r="A19" s="20" t="s">
        <v>45</v>
      </c>
      <c r="B19" s="21">
        <f t="shared" si="1"/>
        <v>289</v>
      </c>
      <c r="C19" s="21">
        <f t="shared" si="2"/>
        <v>39</v>
      </c>
      <c r="D19" s="21">
        <f t="shared" si="3"/>
        <v>37</v>
      </c>
      <c r="E19" s="21">
        <f t="shared" si="4"/>
        <v>222</v>
      </c>
      <c r="H19" s="20" t="s">
        <v>45</v>
      </c>
      <c r="I19" s="21">
        <v>0</v>
      </c>
      <c r="J19" s="21">
        <v>0</v>
      </c>
      <c r="K19" s="21">
        <v>0</v>
      </c>
      <c r="L19" s="21">
        <v>0</v>
      </c>
      <c r="N19" s="20" t="s">
        <v>45</v>
      </c>
      <c r="O19" s="21">
        <v>289</v>
      </c>
      <c r="P19" s="21">
        <v>39</v>
      </c>
      <c r="Q19" s="21">
        <v>37</v>
      </c>
      <c r="R19" s="21">
        <v>222</v>
      </c>
    </row>
    <row r="20" spans="1:18" ht="15.5" x14ac:dyDescent="0.35">
      <c r="A20" s="20" t="s">
        <v>46</v>
      </c>
      <c r="B20" s="21">
        <f t="shared" si="1"/>
        <v>1</v>
      </c>
      <c r="C20" s="21">
        <f t="shared" si="2"/>
        <v>112</v>
      </c>
      <c r="D20" s="21">
        <f t="shared" si="3"/>
        <v>128</v>
      </c>
      <c r="E20" s="21">
        <f t="shared" si="4"/>
        <v>50</v>
      </c>
      <c r="H20" s="20" t="s">
        <v>46</v>
      </c>
      <c r="I20" s="21">
        <v>1</v>
      </c>
      <c r="J20" s="21">
        <v>1</v>
      </c>
      <c r="K20" s="21">
        <v>128</v>
      </c>
      <c r="L20" s="21">
        <v>0</v>
      </c>
      <c r="N20" s="20" t="s">
        <v>46</v>
      </c>
      <c r="O20" s="21">
        <v>0</v>
      </c>
      <c r="P20" s="21">
        <v>111</v>
      </c>
      <c r="Q20" s="21">
        <v>0</v>
      </c>
      <c r="R20" s="21">
        <v>50</v>
      </c>
    </row>
    <row r="21" spans="1:18" ht="15.5" x14ac:dyDescent="0.35">
      <c r="A21" s="20" t="s">
        <v>47</v>
      </c>
      <c r="B21" s="21">
        <f t="shared" si="1"/>
        <v>90</v>
      </c>
      <c r="C21" s="21">
        <f t="shared" si="2"/>
        <v>199</v>
      </c>
      <c r="D21" s="21">
        <f t="shared" si="3"/>
        <v>8</v>
      </c>
      <c r="E21" s="21">
        <f t="shared" si="4"/>
        <v>3</v>
      </c>
      <c r="H21" s="20" t="s">
        <v>47</v>
      </c>
      <c r="I21" s="21">
        <v>0</v>
      </c>
      <c r="J21" s="21">
        <v>12</v>
      </c>
      <c r="K21" s="21">
        <v>8</v>
      </c>
      <c r="L21" s="21">
        <v>0</v>
      </c>
      <c r="N21" s="20" t="s">
        <v>47</v>
      </c>
      <c r="O21" s="21">
        <v>90</v>
      </c>
      <c r="P21" s="21">
        <v>187</v>
      </c>
      <c r="Q21" s="21">
        <v>0</v>
      </c>
      <c r="R21" s="21">
        <v>3</v>
      </c>
    </row>
    <row r="22" spans="1:18" ht="15.5" x14ac:dyDescent="0.35">
      <c r="A22" s="20" t="s">
        <v>48</v>
      </c>
      <c r="B22" s="21">
        <f t="shared" si="1"/>
        <v>0</v>
      </c>
      <c r="C22" s="21">
        <f t="shared" si="2"/>
        <v>0</v>
      </c>
      <c r="D22" s="21">
        <f t="shared" si="3"/>
        <v>0</v>
      </c>
      <c r="E22" s="21">
        <f t="shared" si="4"/>
        <v>235</v>
      </c>
      <c r="H22" s="20" t="s">
        <v>48</v>
      </c>
      <c r="I22" s="21">
        <v>0</v>
      </c>
      <c r="J22" s="21">
        <v>0</v>
      </c>
      <c r="K22" s="21">
        <v>0</v>
      </c>
      <c r="L22" s="21">
        <v>235</v>
      </c>
      <c r="N22" s="20" t="s">
        <v>48</v>
      </c>
      <c r="O22" s="21">
        <v>0</v>
      </c>
      <c r="P22" s="21">
        <v>0</v>
      </c>
      <c r="Q22" s="21">
        <v>0</v>
      </c>
      <c r="R22" s="21">
        <v>0</v>
      </c>
    </row>
    <row r="23" spans="1:18" ht="15.5" x14ac:dyDescent="0.35">
      <c r="A23" s="20" t="s">
        <v>49</v>
      </c>
      <c r="B23" s="21">
        <f t="shared" si="1"/>
        <v>2</v>
      </c>
      <c r="C23" s="21">
        <f t="shared" si="2"/>
        <v>94</v>
      </c>
      <c r="D23" s="21">
        <f t="shared" si="3"/>
        <v>22</v>
      </c>
      <c r="E23" s="21">
        <f t="shared" si="4"/>
        <v>1649</v>
      </c>
      <c r="H23" s="20" t="s">
        <v>49</v>
      </c>
      <c r="I23" s="21">
        <v>0</v>
      </c>
      <c r="J23" s="21">
        <v>7</v>
      </c>
      <c r="K23" s="21">
        <v>11</v>
      </c>
      <c r="L23" s="21">
        <v>67</v>
      </c>
      <c r="N23" s="20" t="s">
        <v>49</v>
      </c>
      <c r="O23" s="21">
        <v>2</v>
      </c>
      <c r="P23" s="21">
        <v>87</v>
      </c>
      <c r="Q23" s="21">
        <v>11</v>
      </c>
      <c r="R23" s="21">
        <v>1582</v>
      </c>
    </row>
    <row r="24" spans="1:18" ht="15.5" x14ac:dyDescent="0.35">
      <c r="A24" s="20" t="s">
        <v>50</v>
      </c>
      <c r="B24" s="21">
        <f t="shared" si="1"/>
        <v>819</v>
      </c>
      <c r="C24" s="21">
        <f t="shared" si="2"/>
        <v>107</v>
      </c>
      <c r="D24" s="21">
        <f t="shared" si="3"/>
        <v>33</v>
      </c>
      <c r="E24" s="21">
        <f t="shared" si="4"/>
        <v>2697</v>
      </c>
      <c r="H24" s="20" t="s">
        <v>50</v>
      </c>
      <c r="I24" s="21">
        <v>0</v>
      </c>
      <c r="J24" s="21">
        <v>0</v>
      </c>
      <c r="K24" s="21">
        <v>0</v>
      </c>
      <c r="L24" s="21">
        <v>0</v>
      </c>
      <c r="N24" s="20" t="s">
        <v>50</v>
      </c>
      <c r="O24" s="21">
        <v>819</v>
      </c>
      <c r="P24" s="21">
        <v>107</v>
      </c>
      <c r="Q24" s="21">
        <v>33</v>
      </c>
      <c r="R24" s="21">
        <v>2697</v>
      </c>
    </row>
    <row r="25" spans="1:18" ht="15.5" x14ac:dyDescent="0.35">
      <c r="A25" s="20" t="s">
        <v>51</v>
      </c>
      <c r="B25" s="21">
        <f t="shared" si="1"/>
        <v>125</v>
      </c>
      <c r="C25" s="21">
        <f t="shared" si="2"/>
        <v>121</v>
      </c>
      <c r="D25" s="21">
        <f t="shared" si="3"/>
        <v>7</v>
      </c>
      <c r="E25" s="21">
        <f t="shared" si="4"/>
        <v>9</v>
      </c>
      <c r="H25" s="20" t="s">
        <v>51</v>
      </c>
      <c r="I25" s="21">
        <v>106</v>
      </c>
      <c r="J25" s="21">
        <v>103</v>
      </c>
      <c r="K25" s="21">
        <v>7</v>
      </c>
      <c r="L25" s="21">
        <v>8</v>
      </c>
      <c r="N25" s="20" t="s">
        <v>51</v>
      </c>
      <c r="O25" s="21">
        <v>19</v>
      </c>
      <c r="P25" s="21">
        <v>18</v>
      </c>
      <c r="Q25" s="21">
        <v>0</v>
      </c>
      <c r="R25" s="21">
        <v>1</v>
      </c>
    </row>
    <row r="26" spans="1:18" ht="15.5" x14ac:dyDescent="0.35">
      <c r="A26" s="20" t="s">
        <v>52</v>
      </c>
      <c r="B26" s="21">
        <f t="shared" si="1"/>
        <v>0</v>
      </c>
      <c r="C26" s="21">
        <f t="shared" si="2"/>
        <v>147</v>
      </c>
      <c r="D26" s="21">
        <f t="shared" si="3"/>
        <v>51</v>
      </c>
      <c r="E26" s="21">
        <f t="shared" si="4"/>
        <v>872</v>
      </c>
      <c r="H26" s="20" t="s">
        <v>52</v>
      </c>
      <c r="I26" s="21">
        <v>0</v>
      </c>
      <c r="J26" s="21">
        <v>147</v>
      </c>
      <c r="K26" s="21">
        <v>51</v>
      </c>
      <c r="L26" s="21">
        <v>707</v>
      </c>
      <c r="N26" s="20" t="s">
        <v>52</v>
      </c>
      <c r="O26" s="21">
        <v>0</v>
      </c>
      <c r="P26" s="21">
        <v>0</v>
      </c>
      <c r="Q26" s="21">
        <v>0</v>
      </c>
      <c r="R26" s="21">
        <v>165</v>
      </c>
    </row>
    <row r="27" spans="1:18" ht="15.5" x14ac:dyDescent="0.35">
      <c r="A27" s="20" t="s">
        <v>53</v>
      </c>
      <c r="B27" s="21">
        <f t="shared" si="1"/>
        <v>82</v>
      </c>
      <c r="C27" s="21">
        <f t="shared" si="2"/>
        <v>82</v>
      </c>
      <c r="D27" s="21">
        <f t="shared" si="3"/>
        <v>0</v>
      </c>
      <c r="E27" s="21">
        <f t="shared" si="4"/>
        <v>1063</v>
      </c>
      <c r="H27" s="20" t="s">
        <v>53</v>
      </c>
      <c r="I27" s="21">
        <v>0</v>
      </c>
      <c r="J27" s="21">
        <v>0</v>
      </c>
      <c r="K27" s="21">
        <v>0</v>
      </c>
      <c r="L27" s="21">
        <v>1063</v>
      </c>
      <c r="N27" s="20" t="s">
        <v>53</v>
      </c>
      <c r="O27" s="21">
        <v>82</v>
      </c>
      <c r="P27" s="21">
        <v>82</v>
      </c>
      <c r="Q27" s="21">
        <v>0</v>
      </c>
      <c r="R27" s="21">
        <v>0</v>
      </c>
    </row>
    <row r="28" spans="1:18" ht="15.5" x14ac:dyDescent="0.35">
      <c r="A28" s="20" t="s">
        <v>54</v>
      </c>
      <c r="B28" s="21">
        <f t="shared" si="1"/>
        <v>2</v>
      </c>
      <c r="C28" s="21">
        <f t="shared" si="2"/>
        <v>2</v>
      </c>
      <c r="D28" s="21">
        <f t="shared" si="3"/>
        <v>0</v>
      </c>
      <c r="E28" s="21">
        <f t="shared" si="4"/>
        <v>4</v>
      </c>
      <c r="H28" s="20" t="s">
        <v>54</v>
      </c>
      <c r="I28" s="21">
        <v>0</v>
      </c>
      <c r="J28" s="21">
        <v>0</v>
      </c>
      <c r="K28" s="21">
        <v>0</v>
      </c>
      <c r="L28" s="21">
        <v>1</v>
      </c>
      <c r="N28" s="20" t="s">
        <v>54</v>
      </c>
      <c r="O28" s="21">
        <v>2</v>
      </c>
      <c r="P28" s="21">
        <v>2</v>
      </c>
      <c r="Q28" s="21">
        <v>0</v>
      </c>
      <c r="R28" s="21">
        <v>3</v>
      </c>
    </row>
    <row r="29" spans="1:18" ht="15.5" x14ac:dyDescent="0.35">
      <c r="A29" s="20" t="s">
        <v>55</v>
      </c>
      <c r="B29" s="21">
        <f t="shared" si="1"/>
        <v>288</v>
      </c>
      <c r="C29" s="21">
        <f t="shared" si="2"/>
        <v>270</v>
      </c>
      <c r="D29" s="21">
        <f t="shared" si="3"/>
        <v>18</v>
      </c>
      <c r="E29" s="21">
        <f t="shared" si="4"/>
        <v>38</v>
      </c>
      <c r="H29" s="20" t="s">
        <v>55</v>
      </c>
      <c r="I29" s="21">
        <v>27</v>
      </c>
      <c r="J29" s="21">
        <v>40</v>
      </c>
      <c r="K29" s="21">
        <v>3</v>
      </c>
      <c r="L29" s="21">
        <v>3</v>
      </c>
      <c r="N29" s="20" t="s">
        <v>55</v>
      </c>
      <c r="O29" s="21">
        <v>261</v>
      </c>
      <c r="P29" s="21">
        <v>230</v>
      </c>
      <c r="Q29" s="21">
        <v>15</v>
      </c>
      <c r="R29" s="21">
        <v>35</v>
      </c>
    </row>
    <row r="30" spans="1:18" ht="15.5" x14ac:dyDescent="0.35">
      <c r="A30" s="20" t="s">
        <v>56</v>
      </c>
      <c r="B30" s="21">
        <f t="shared" si="1"/>
        <v>19</v>
      </c>
      <c r="C30" s="21">
        <f t="shared" si="2"/>
        <v>19</v>
      </c>
      <c r="D30" s="21">
        <f t="shared" si="3"/>
        <v>4</v>
      </c>
      <c r="E30" s="21">
        <f t="shared" si="4"/>
        <v>0</v>
      </c>
      <c r="H30" s="20" t="s">
        <v>56</v>
      </c>
      <c r="I30" s="21">
        <v>15</v>
      </c>
      <c r="J30" s="21">
        <v>15</v>
      </c>
      <c r="K30" s="21">
        <v>4</v>
      </c>
      <c r="L30" s="21">
        <v>0</v>
      </c>
      <c r="N30" s="20" t="s">
        <v>56</v>
      </c>
      <c r="O30" s="21">
        <v>4</v>
      </c>
      <c r="P30" s="21">
        <v>4</v>
      </c>
      <c r="Q30" s="21">
        <v>0</v>
      </c>
      <c r="R30" s="21">
        <v>0</v>
      </c>
    </row>
    <row r="31" spans="1:18" ht="15.5" x14ac:dyDescent="0.35">
      <c r="A31" s="20" t="s">
        <v>57</v>
      </c>
      <c r="B31" s="21">
        <f t="shared" si="1"/>
        <v>40</v>
      </c>
      <c r="C31" s="21">
        <f t="shared" si="2"/>
        <v>22</v>
      </c>
      <c r="D31" s="21">
        <f t="shared" si="3"/>
        <v>18</v>
      </c>
      <c r="E31" s="21">
        <f t="shared" si="4"/>
        <v>112</v>
      </c>
      <c r="H31" s="20" t="s">
        <v>57</v>
      </c>
      <c r="I31" s="21">
        <v>0</v>
      </c>
      <c r="J31" s="21">
        <v>0</v>
      </c>
      <c r="K31" s="21">
        <v>0</v>
      </c>
      <c r="L31" s="21">
        <v>79</v>
      </c>
      <c r="N31" s="20" t="s">
        <v>57</v>
      </c>
      <c r="O31" s="21">
        <v>40</v>
      </c>
      <c r="P31" s="21">
        <v>22</v>
      </c>
      <c r="Q31" s="21">
        <v>18</v>
      </c>
      <c r="R31" s="21">
        <v>33</v>
      </c>
    </row>
    <row r="32" spans="1:18" ht="15.5" x14ac:dyDescent="0.35">
      <c r="A32" s="20" t="s">
        <v>58</v>
      </c>
      <c r="B32" s="21">
        <f t="shared" si="1"/>
        <v>81</v>
      </c>
      <c r="C32" s="21">
        <f t="shared" si="2"/>
        <v>50</v>
      </c>
      <c r="D32" s="21">
        <f t="shared" si="3"/>
        <v>10</v>
      </c>
      <c r="E32" s="21">
        <f t="shared" si="4"/>
        <v>171</v>
      </c>
      <c r="H32" s="20" t="s">
        <v>58</v>
      </c>
      <c r="I32" s="21">
        <v>78</v>
      </c>
      <c r="J32" s="21">
        <v>47</v>
      </c>
      <c r="K32" s="21">
        <v>10</v>
      </c>
      <c r="L32" s="21">
        <v>171</v>
      </c>
      <c r="N32" s="20" t="s">
        <v>58</v>
      </c>
      <c r="O32" s="21">
        <v>3</v>
      </c>
      <c r="P32" s="21">
        <v>3</v>
      </c>
      <c r="Q32" s="21">
        <v>0</v>
      </c>
      <c r="R32" s="21">
        <v>0</v>
      </c>
    </row>
    <row r="33" spans="1:18" ht="15.5" x14ac:dyDescent="0.35">
      <c r="A33" s="20" t="s">
        <v>59</v>
      </c>
      <c r="B33" s="21">
        <f t="shared" si="1"/>
        <v>277</v>
      </c>
      <c r="C33" s="21">
        <f t="shared" si="2"/>
        <v>105</v>
      </c>
      <c r="D33" s="21">
        <f t="shared" si="3"/>
        <v>40</v>
      </c>
      <c r="E33" s="21">
        <f t="shared" si="4"/>
        <v>222</v>
      </c>
      <c r="H33" s="20" t="s">
        <v>59</v>
      </c>
      <c r="I33" s="21">
        <v>0</v>
      </c>
      <c r="J33" s="21">
        <v>40</v>
      </c>
      <c r="K33" s="21">
        <v>33</v>
      </c>
      <c r="L33" s="21">
        <v>0</v>
      </c>
      <c r="N33" s="20" t="s">
        <v>59</v>
      </c>
      <c r="O33" s="21">
        <v>277</v>
      </c>
      <c r="P33" s="21">
        <v>65</v>
      </c>
      <c r="Q33" s="21">
        <v>7</v>
      </c>
      <c r="R33" s="21">
        <v>222</v>
      </c>
    </row>
    <row r="34" spans="1:18" ht="15.5" x14ac:dyDescent="0.35">
      <c r="A34" s="20" t="s">
        <v>60</v>
      </c>
      <c r="B34" s="21">
        <f t="shared" si="1"/>
        <v>100</v>
      </c>
      <c r="C34" s="21">
        <f t="shared" si="2"/>
        <v>87</v>
      </c>
      <c r="D34" s="21">
        <f t="shared" si="3"/>
        <v>33</v>
      </c>
      <c r="E34" s="21">
        <f t="shared" si="4"/>
        <v>107</v>
      </c>
      <c r="H34" s="20" t="s">
        <v>60</v>
      </c>
      <c r="I34" s="21">
        <v>79</v>
      </c>
      <c r="J34" s="21">
        <v>66</v>
      </c>
      <c r="K34" s="21">
        <v>33</v>
      </c>
      <c r="L34" s="21">
        <v>107</v>
      </c>
      <c r="N34" s="20" t="s">
        <v>60</v>
      </c>
      <c r="O34" s="21">
        <v>21</v>
      </c>
      <c r="P34" s="21">
        <v>21</v>
      </c>
      <c r="Q34" s="21">
        <v>0</v>
      </c>
      <c r="R34" s="21">
        <v>0</v>
      </c>
    </row>
    <row r="35" spans="1:18" ht="15.5" x14ac:dyDescent="0.35">
      <c r="A35" s="20" t="s">
        <v>61</v>
      </c>
      <c r="B35" s="21">
        <f t="shared" si="1"/>
        <v>17</v>
      </c>
      <c r="C35" s="21">
        <f t="shared" si="2"/>
        <v>14</v>
      </c>
      <c r="D35" s="21">
        <f t="shared" si="3"/>
        <v>4</v>
      </c>
      <c r="E35" s="21">
        <f t="shared" si="4"/>
        <v>4</v>
      </c>
      <c r="H35" s="20" t="s">
        <v>61</v>
      </c>
      <c r="I35" s="21">
        <v>15</v>
      </c>
      <c r="J35" s="21">
        <v>12</v>
      </c>
      <c r="K35" s="21">
        <v>4</v>
      </c>
      <c r="L35" s="21">
        <v>4</v>
      </c>
      <c r="N35" s="20" t="s">
        <v>61</v>
      </c>
      <c r="O35" s="21">
        <v>2</v>
      </c>
      <c r="P35" s="21">
        <v>2</v>
      </c>
      <c r="Q35" s="21">
        <v>0</v>
      </c>
      <c r="R35" s="21">
        <v>0</v>
      </c>
    </row>
    <row r="36" spans="1:18" ht="15.5" x14ac:dyDescent="0.35">
      <c r="A36" s="20" t="s">
        <v>62</v>
      </c>
      <c r="B36" s="21">
        <f t="shared" si="1"/>
        <v>371</v>
      </c>
      <c r="C36" s="21">
        <f t="shared" si="2"/>
        <v>168</v>
      </c>
      <c r="D36" s="21">
        <f t="shared" si="3"/>
        <v>72</v>
      </c>
      <c r="E36" s="21">
        <f t="shared" si="4"/>
        <v>915</v>
      </c>
      <c r="H36" s="20" t="s">
        <v>62</v>
      </c>
      <c r="I36" s="21">
        <v>314</v>
      </c>
      <c r="J36" s="21">
        <v>161</v>
      </c>
      <c r="K36" s="21">
        <v>59</v>
      </c>
      <c r="L36" s="21">
        <v>878</v>
      </c>
      <c r="N36" s="20" t="s">
        <v>62</v>
      </c>
      <c r="O36" s="21">
        <v>57</v>
      </c>
      <c r="P36" s="21">
        <v>7</v>
      </c>
      <c r="Q36" s="21">
        <v>13</v>
      </c>
      <c r="R36" s="21">
        <v>37</v>
      </c>
    </row>
    <row r="37" spans="1:18" ht="15.5" x14ac:dyDescent="0.35">
      <c r="A37" s="20" t="s">
        <v>63</v>
      </c>
      <c r="B37" s="21">
        <f t="shared" si="1"/>
        <v>408</v>
      </c>
      <c r="C37" s="21">
        <f t="shared" si="2"/>
        <v>1022</v>
      </c>
      <c r="D37" s="21">
        <f t="shared" si="3"/>
        <v>53</v>
      </c>
      <c r="E37" s="21">
        <f t="shared" si="4"/>
        <v>4205</v>
      </c>
      <c r="H37" s="20" t="s">
        <v>63</v>
      </c>
      <c r="I37" s="21">
        <v>408</v>
      </c>
      <c r="J37" s="21">
        <v>1022</v>
      </c>
      <c r="K37" s="21">
        <v>53</v>
      </c>
      <c r="L37" s="21">
        <v>4205</v>
      </c>
      <c r="N37" s="20" t="s">
        <v>63</v>
      </c>
      <c r="O37" s="21">
        <v>0</v>
      </c>
      <c r="P37" s="21">
        <v>0</v>
      </c>
      <c r="Q37" s="21">
        <v>0</v>
      </c>
      <c r="R37" s="21">
        <v>0</v>
      </c>
    </row>
    <row r="38" spans="1:18" ht="15.5" x14ac:dyDescent="0.35">
      <c r="A38" s="20" t="s">
        <v>64</v>
      </c>
      <c r="B38" s="21">
        <f t="shared" si="1"/>
        <v>13</v>
      </c>
      <c r="C38" s="21">
        <f t="shared" si="2"/>
        <v>39</v>
      </c>
      <c r="D38" s="21">
        <f t="shared" si="3"/>
        <v>9</v>
      </c>
      <c r="E38" s="21">
        <f t="shared" si="4"/>
        <v>223</v>
      </c>
      <c r="H38" s="20" t="s">
        <v>64</v>
      </c>
      <c r="I38" s="21">
        <v>13</v>
      </c>
      <c r="J38" s="21">
        <v>39</v>
      </c>
      <c r="K38" s="21">
        <v>9</v>
      </c>
      <c r="L38" s="21">
        <v>219</v>
      </c>
      <c r="N38" s="20" t="s">
        <v>64</v>
      </c>
      <c r="O38" s="21">
        <v>0</v>
      </c>
      <c r="P38" s="21">
        <v>0</v>
      </c>
      <c r="Q38" s="21">
        <v>0</v>
      </c>
      <c r="R38" s="21">
        <v>4</v>
      </c>
    </row>
    <row r="39" spans="1:18" ht="15.5" x14ac:dyDescent="0.35">
      <c r="A39" s="20" t="s">
        <v>65</v>
      </c>
      <c r="B39" s="21">
        <f t="shared" si="1"/>
        <v>67</v>
      </c>
      <c r="C39" s="21">
        <f t="shared" si="2"/>
        <v>36</v>
      </c>
      <c r="D39" s="21">
        <f t="shared" si="3"/>
        <v>9</v>
      </c>
      <c r="E39" s="21">
        <f t="shared" si="4"/>
        <v>86</v>
      </c>
      <c r="H39" s="20" t="s">
        <v>65</v>
      </c>
      <c r="I39" s="21">
        <v>52</v>
      </c>
      <c r="J39" s="21">
        <v>21</v>
      </c>
      <c r="K39" s="21">
        <v>9</v>
      </c>
      <c r="L39" s="21">
        <v>86</v>
      </c>
      <c r="N39" s="20" t="s">
        <v>65</v>
      </c>
      <c r="O39" s="21">
        <v>15</v>
      </c>
      <c r="P39" s="21">
        <v>15</v>
      </c>
      <c r="Q39" s="21">
        <v>0</v>
      </c>
      <c r="R39" s="21">
        <v>0</v>
      </c>
    </row>
    <row r="40" spans="1:18" ht="15.5" x14ac:dyDescent="0.35">
      <c r="A40" s="20" t="s">
        <v>66</v>
      </c>
      <c r="B40" s="21">
        <f t="shared" si="1"/>
        <v>424</v>
      </c>
      <c r="C40" s="21">
        <f t="shared" si="2"/>
        <v>231</v>
      </c>
      <c r="D40" s="21">
        <f t="shared" si="3"/>
        <v>11</v>
      </c>
      <c r="E40" s="21">
        <f t="shared" si="4"/>
        <v>1644</v>
      </c>
      <c r="H40" s="20" t="s">
        <v>66</v>
      </c>
      <c r="I40" s="21">
        <v>0</v>
      </c>
      <c r="J40" s="21">
        <v>0</v>
      </c>
      <c r="K40" s="21">
        <v>0</v>
      </c>
      <c r="L40" s="21">
        <v>0</v>
      </c>
      <c r="N40" s="20" t="s">
        <v>66</v>
      </c>
      <c r="O40" s="21">
        <v>424</v>
      </c>
      <c r="P40" s="21">
        <v>231</v>
      </c>
      <c r="Q40" s="21">
        <v>11</v>
      </c>
      <c r="R40" s="21">
        <v>1644</v>
      </c>
    </row>
    <row r="41" spans="1:18" ht="15.5" x14ac:dyDescent="0.35">
      <c r="A41" s="20" t="s">
        <v>67</v>
      </c>
      <c r="B41" s="21">
        <f t="shared" si="1"/>
        <v>368</v>
      </c>
      <c r="C41" s="21">
        <f t="shared" si="2"/>
        <v>521</v>
      </c>
      <c r="D41" s="21">
        <f t="shared" si="3"/>
        <v>27</v>
      </c>
      <c r="E41" s="21">
        <f t="shared" si="4"/>
        <v>1187</v>
      </c>
      <c r="H41" s="20" t="s">
        <v>67</v>
      </c>
      <c r="I41" s="21">
        <v>368</v>
      </c>
      <c r="J41" s="21">
        <v>521</v>
      </c>
      <c r="K41" s="21">
        <v>27</v>
      </c>
      <c r="L41" s="21">
        <v>1187</v>
      </c>
      <c r="N41" s="20" t="s">
        <v>67</v>
      </c>
      <c r="O41" s="21">
        <v>0</v>
      </c>
      <c r="P41" s="21">
        <v>0</v>
      </c>
      <c r="Q41" s="21">
        <v>0</v>
      </c>
      <c r="R41" s="21">
        <v>0</v>
      </c>
    </row>
    <row r="42" spans="1:18" ht="15.5" x14ac:dyDescent="0.35">
      <c r="A42" s="20" t="s">
        <v>68</v>
      </c>
      <c r="B42" s="21">
        <f t="shared" si="1"/>
        <v>213</v>
      </c>
      <c r="C42" s="21">
        <f t="shared" si="2"/>
        <v>71</v>
      </c>
      <c r="D42" s="21">
        <f t="shared" si="3"/>
        <v>37</v>
      </c>
      <c r="E42" s="21">
        <f t="shared" si="4"/>
        <v>1260</v>
      </c>
      <c r="H42" s="20" t="s">
        <v>68</v>
      </c>
      <c r="I42" s="21">
        <v>0</v>
      </c>
      <c r="J42" s="21">
        <v>0</v>
      </c>
      <c r="K42" s="21">
        <v>16</v>
      </c>
      <c r="L42" s="21">
        <v>745</v>
      </c>
      <c r="N42" s="20" t="s">
        <v>68</v>
      </c>
      <c r="O42" s="21">
        <v>213</v>
      </c>
      <c r="P42" s="21">
        <v>71</v>
      </c>
      <c r="Q42" s="21">
        <v>21</v>
      </c>
      <c r="R42" s="21">
        <v>515</v>
      </c>
    </row>
    <row r="43" spans="1:18" ht="15.5" x14ac:dyDescent="0.35">
      <c r="A43" s="20" t="s">
        <v>69</v>
      </c>
      <c r="B43" s="21">
        <f t="shared" si="1"/>
        <v>42</v>
      </c>
      <c r="C43" s="21">
        <f t="shared" si="2"/>
        <v>23</v>
      </c>
      <c r="D43" s="21">
        <f t="shared" si="3"/>
        <v>15</v>
      </c>
      <c r="E43" s="21">
        <f t="shared" si="4"/>
        <v>4</v>
      </c>
      <c r="H43" s="20" t="s">
        <v>69</v>
      </c>
      <c r="I43" s="21">
        <v>42</v>
      </c>
      <c r="J43" s="21">
        <v>23</v>
      </c>
      <c r="K43" s="21">
        <v>15</v>
      </c>
      <c r="L43" s="21">
        <v>4</v>
      </c>
      <c r="N43" s="20" t="s">
        <v>69</v>
      </c>
      <c r="O43" s="21">
        <v>0</v>
      </c>
      <c r="P43" s="21">
        <v>0</v>
      </c>
      <c r="Q43" s="21">
        <v>0</v>
      </c>
      <c r="R43" s="21">
        <v>0</v>
      </c>
    </row>
    <row r="44" spans="1:18" ht="15.5" x14ac:dyDescent="0.35">
      <c r="A44" s="20" t="s">
        <v>70</v>
      </c>
      <c r="B44" s="21">
        <f t="shared" si="1"/>
        <v>0</v>
      </c>
      <c r="C44" s="21">
        <f t="shared" si="2"/>
        <v>4</v>
      </c>
      <c r="D44" s="21">
        <f t="shared" si="3"/>
        <v>0</v>
      </c>
      <c r="E44" s="21">
        <f t="shared" si="4"/>
        <v>0</v>
      </c>
      <c r="H44" s="20" t="s">
        <v>70</v>
      </c>
      <c r="I44" s="21">
        <v>0</v>
      </c>
      <c r="J44" s="21">
        <v>4</v>
      </c>
      <c r="K44" s="21">
        <v>0</v>
      </c>
      <c r="L44" s="21">
        <v>0</v>
      </c>
      <c r="N44" s="20" t="s">
        <v>70</v>
      </c>
      <c r="O44" s="21">
        <v>0</v>
      </c>
      <c r="P44" s="21">
        <v>0</v>
      </c>
      <c r="Q44" s="21">
        <v>0</v>
      </c>
      <c r="R44" s="21">
        <v>0</v>
      </c>
    </row>
    <row r="45" spans="1:18" ht="15.5" x14ac:dyDescent="0.35">
      <c r="A45" s="20" t="s">
        <v>71</v>
      </c>
      <c r="B45" s="21">
        <f t="shared" si="1"/>
        <v>92</v>
      </c>
      <c r="C45" s="21">
        <f t="shared" si="2"/>
        <v>67</v>
      </c>
      <c r="D45" s="21">
        <f t="shared" si="3"/>
        <v>29</v>
      </c>
      <c r="E45" s="21">
        <f t="shared" si="4"/>
        <v>29</v>
      </c>
      <c r="H45" s="20" t="s">
        <v>71</v>
      </c>
      <c r="I45" s="21">
        <v>69</v>
      </c>
      <c r="J45" s="21">
        <v>46</v>
      </c>
      <c r="K45" s="21">
        <v>28</v>
      </c>
      <c r="L45" s="21">
        <v>24</v>
      </c>
      <c r="N45" s="20" t="s">
        <v>71</v>
      </c>
      <c r="O45" s="21">
        <v>23</v>
      </c>
      <c r="P45" s="21">
        <v>21</v>
      </c>
      <c r="Q45" s="21">
        <v>1</v>
      </c>
      <c r="R45" s="21">
        <v>5</v>
      </c>
    </row>
    <row r="46" spans="1:18" ht="15.5" x14ac:dyDescent="0.35">
      <c r="A46" s="20" t="s">
        <v>72</v>
      </c>
      <c r="B46" s="21">
        <f t="shared" si="1"/>
        <v>100</v>
      </c>
      <c r="C46" s="21">
        <f t="shared" si="2"/>
        <v>193</v>
      </c>
      <c r="D46" s="21">
        <f t="shared" si="3"/>
        <v>17</v>
      </c>
      <c r="E46" s="21">
        <f t="shared" si="4"/>
        <v>1153</v>
      </c>
      <c r="H46" s="20" t="s">
        <v>72</v>
      </c>
      <c r="I46" s="21">
        <v>100</v>
      </c>
      <c r="J46" s="21">
        <v>102</v>
      </c>
      <c r="K46" s="21">
        <v>15</v>
      </c>
      <c r="L46" s="21">
        <v>851</v>
      </c>
      <c r="N46" s="20" t="s">
        <v>72</v>
      </c>
      <c r="O46" s="21">
        <v>0</v>
      </c>
      <c r="P46" s="21">
        <v>91</v>
      </c>
      <c r="Q46" s="21">
        <v>2</v>
      </c>
      <c r="R46" s="21">
        <v>302</v>
      </c>
    </row>
    <row r="47" spans="1:18" ht="15.5" x14ac:dyDescent="0.35">
      <c r="A47" s="20" t="s">
        <v>73</v>
      </c>
      <c r="B47" s="21">
        <f t="shared" si="1"/>
        <v>1665</v>
      </c>
      <c r="C47" s="21">
        <f t="shared" si="2"/>
        <v>692</v>
      </c>
      <c r="D47" s="21">
        <f t="shared" si="3"/>
        <v>356</v>
      </c>
      <c r="E47" s="21">
        <f t="shared" si="4"/>
        <v>1533</v>
      </c>
      <c r="H47" s="20" t="s">
        <v>73</v>
      </c>
      <c r="I47" s="21">
        <v>897</v>
      </c>
      <c r="J47" s="21">
        <v>405</v>
      </c>
      <c r="K47" s="21">
        <v>210</v>
      </c>
      <c r="L47" s="21">
        <v>971</v>
      </c>
      <c r="N47" s="20" t="s">
        <v>73</v>
      </c>
      <c r="O47" s="21">
        <v>768</v>
      </c>
      <c r="P47" s="21">
        <v>287</v>
      </c>
      <c r="Q47" s="21">
        <v>146</v>
      </c>
      <c r="R47" s="21">
        <v>562</v>
      </c>
    </row>
    <row r="48" spans="1:18" ht="15.5" x14ac:dyDescent="0.35">
      <c r="A48" s="20" t="s">
        <v>74</v>
      </c>
      <c r="B48" s="21">
        <f t="shared" si="1"/>
        <v>19</v>
      </c>
      <c r="C48" s="21">
        <f t="shared" si="2"/>
        <v>22</v>
      </c>
      <c r="D48" s="21">
        <f t="shared" si="3"/>
        <v>4</v>
      </c>
      <c r="E48" s="21">
        <f t="shared" si="4"/>
        <v>39</v>
      </c>
      <c r="H48" s="20" t="s">
        <v>74</v>
      </c>
      <c r="I48" s="21">
        <v>19</v>
      </c>
      <c r="J48" s="21">
        <v>22</v>
      </c>
      <c r="K48" s="21">
        <v>4</v>
      </c>
      <c r="L48" s="21">
        <v>39</v>
      </c>
      <c r="N48" s="20" t="s">
        <v>74</v>
      </c>
      <c r="O48" s="21">
        <v>0</v>
      </c>
      <c r="P48" s="21">
        <v>0</v>
      </c>
      <c r="Q48" s="21">
        <v>0</v>
      </c>
      <c r="R48" s="21">
        <v>0</v>
      </c>
    </row>
    <row r="49" spans="1:18" ht="15.5" x14ac:dyDescent="0.35">
      <c r="A49" s="20" t="s">
        <v>75</v>
      </c>
      <c r="B49" s="21">
        <f t="shared" si="1"/>
        <v>0</v>
      </c>
      <c r="C49" s="21">
        <f t="shared" si="2"/>
        <v>0</v>
      </c>
      <c r="D49" s="21">
        <f t="shared" si="3"/>
        <v>0</v>
      </c>
      <c r="E49" s="21">
        <f t="shared" si="4"/>
        <v>187</v>
      </c>
      <c r="H49" s="20" t="s">
        <v>75</v>
      </c>
      <c r="I49" s="21">
        <v>0</v>
      </c>
      <c r="J49" s="21">
        <v>0</v>
      </c>
      <c r="K49" s="21">
        <v>0</v>
      </c>
      <c r="L49" s="21">
        <v>187</v>
      </c>
      <c r="N49" s="20" t="s">
        <v>75</v>
      </c>
      <c r="O49" s="21">
        <v>0</v>
      </c>
      <c r="P49" s="21">
        <v>0</v>
      </c>
      <c r="Q49" s="21">
        <v>0</v>
      </c>
      <c r="R49" s="21">
        <v>0</v>
      </c>
    </row>
    <row r="50" spans="1:18" ht="15.5" x14ac:dyDescent="0.35">
      <c r="A50" s="20" t="s">
        <v>76</v>
      </c>
      <c r="B50" s="21">
        <f t="shared" si="1"/>
        <v>192</v>
      </c>
      <c r="C50" s="21">
        <f t="shared" si="2"/>
        <v>88</v>
      </c>
      <c r="D50" s="21">
        <f t="shared" si="3"/>
        <v>150</v>
      </c>
      <c r="E50" s="21">
        <f t="shared" si="4"/>
        <v>1333</v>
      </c>
      <c r="H50" s="20" t="s">
        <v>76</v>
      </c>
      <c r="I50" s="21">
        <v>174</v>
      </c>
      <c r="J50" s="21">
        <v>70</v>
      </c>
      <c r="K50" s="21">
        <v>150</v>
      </c>
      <c r="L50" s="21">
        <v>1333</v>
      </c>
      <c r="N50" s="20" t="s">
        <v>76</v>
      </c>
      <c r="O50" s="21">
        <v>18</v>
      </c>
      <c r="P50" s="21">
        <v>18</v>
      </c>
      <c r="Q50" s="21">
        <v>0</v>
      </c>
      <c r="R50" s="21">
        <v>0</v>
      </c>
    </row>
    <row r="51" spans="1:18" ht="15.5" x14ac:dyDescent="0.35">
      <c r="A51" s="20" t="s">
        <v>77</v>
      </c>
      <c r="B51" s="21">
        <f t="shared" si="1"/>
        <v>38</v>
      </c>
      <c r="C51" s="21">
        <f t="shared" si="2"/>
        <v>38</v>
      </c>
      <c r="D51" s="21">
        <f t="shared" si="3"/>
        <v>0</v>
      </c>
      <c r="E51" s="21">
        <f t="shared" si="4"/>
        <v>0</v>
      </c>
      <c r="H51" s="20" t="s">
        <v>77</v>
      </c>
      <c r="I51" s="21">
        <v>17</v>
      </c>
      <c r="J51" s="21">
        <v>17</v>
      </c>
      <c r="K51" s="21">
        <v>0</v>
      </c>
      <c r="L51" s="21">
        <v>0</v>
      </c>
      <c r="N51" s="20" t="s">
        <v>77</v>
      </c>
      <c r="O51" s="21">
        <v>21</v>
      </c>
      <c r="P51" s="21">
        <v>21</v>
      </c>
      <c r="Q51" s="21">
        <v>0</v>
      </c>
      <c r="R51" s="21">
        <v>0</v>
      </c>
    </row>
    <row r="52" spans="1:18" ht="15.5" x14ac:dyDescent="0.35">
      <c r="A52" s="20" t="s">
        <v>78</v>
      </c>
      <c r="B52" s="21">
        <f t="shared" si="1"/>
        <v>0</v>
      </c>
      <c r="C52" s="21">
        <f t="shared" si="2"/>
        <v>366</v>
      </c>
      <c r="D52" s="21">
        <f t="shared" si="3"/>
        <v>1598</v>
      </c>
      <c r="E52" s="21">
        <f t="shared" si="4"/>
        <v>80342</v>
      </c>
      <c r="H52" s="20" t="s">
        <v>78</v>
      </c>
      <c r="I52" s="21">
        <v>0</v>
      </c>
      <c r="J52" s="21">
        <v>341</v>
      </c>
      <c r="K52" s="21">
        <v>799</v>
      </c>
      <c r="L52" s="21">
        <v>62039</v>
      </c>
      <c r="N52" s="20" t="s">
        <v>78</v>
      </c>
      <c r="O52" s="21">
        <v>0</v>
      </c>
      <c r="P52" s="21">
        <v>25</v>
      </c>
      <c r="Q52" s="21">
        <v>799</v>
      </c>
      <c r="R52" s="21">
        <v>18303</v>
      </c>
    </row>
    <row r="53" spans="1:18" ht="15.5" x14ac:dyDescent="0.35">
      <c r="A53" s="20" t="s">
        <v>79</v>
      </c>
      <c r="B53" s="21">
        <f t="shared" si="1"/>
        <v>81</v>
      </c>
      <c r="C53" s="21">
        <f t="shared" si="2"/>
        <v>48</v>
      </c>
      <c r="D53" s="21">
        <f t="shared" si="3"/>
        <v>22</v>
      </c>
      <c r="E53" s="21">
        <f t="shared" si="4"/>
        <v>39</v>
      </c>
      <c r="H53" s="20" t="s">
        <v>79</v>
      </c>
      <c r="I53" s="21">
        <v>68</v>
      </c>
      <c r="J53" s="21">
        <v>35</v>
      </c>
      <c r="K53" s="21">
        <v>22</v>
      </c>
      <c r="L53" s="21">
        <v>39</v>
      </c>
      <c r="N53" s="20" t="s">
        <v>79</v>
      </c>
      <c r="O53" s="21">
        <v>13</v>
      </c>
      <c r="P53" s="21">
        <v>13</v>
      </c>
      <c r="Q53" s="21">
        <v>0</v>
      </c>
      <c r="R53" s="21">
        <v>0</v>
      </c>
    </row>
    <row r="54" spans="1:18" ht="15.5" x14ac:dyDescent="0.35">
      <c r="A54" s="20" t="s">
        <v>80</v>
      </c>
      <c r="B54" s="21">
        <f t="shared" si="1"/>
        <v>8</v>
      </c>
      <c r="C54" s="21">
        <f t="shared" si="2"/>
        <v>9</v>
      </c>
      <c r="D54" s="21">
        <f t="shared" si="3"/>
        <v>0</v>
      </c>
      <c r="E54" s="21">
        <f t="shared" si="4"/>
        <v>11</v>
      </c>
      <c r="H54" s="20" t="s">
        <v>80</v>
      </c>
      <c r="I54" s="21">
        <v>0</v>
      </c>
      <c r="J54" s="21">
        <v>0</v>
      </c>
      <c r="K54" s="21">
        <v>0</v>
      </c>
      <c r="L54" s="21">
        <v>10</v>
      </c>
      <c r="N54" s="20" t="s">
        <v>80</v>
      </c>
      <c r="O54" s="21">
        <v>8</v>
      </c>
      <c r="P54" s="21">
        <v>9</v>
      </c>
      <c r="Q54" s="21">
        <v>0</v>
      </c>
      <c r="R54" s="21">
        <v>1</v>
      </c>
    </row>
    <row r="55" spans="1:18" ht="15.5" x14ac:dyDescent="0.35">
      <c r="A55" s="20" t="s">
        <v>81</v>
      </c>
      <c r="B55" s="21">
        <f t="shared" si="1"/>
        <v>145</v>
      </c>
      <c r="C55" s="21">
        <f t="shared" si="2"/>
        <v>129</v>
      </c>
      <c r="D55" s="21">
        <f t="shared" si="3"/>
        <v>17</v>
      </c>
      <c r="E55" s="21">
        <f t="shared" si="4"/>
        <v>48</v>
      </c>
      <c r="H55" s="20" t="s">
        <v>81</v>
      </c>
      <c r="I55" s="21">
        <v>145</v>
      </c>
      <c r="J55" s="21">
        <v>129</v>
      </c>
      <c r="K55" s="21">
        <v>17</v>
      </c>
      <c r="L55" s="21">
        <v>48</v>
      </c>
      <c r="N55" s="20" t="s">
        <v>81</v>
      </c>
      <c r="O55" s="21">
        <v>0</v>
      </c>
      <c r="P55" s="21">
        <v>0</v>
      </c>
      <c r="Q55" s="21">
        <v>0</v>
      </c>
      <c r="R55" s="21">
        <v>0</v>
      </c>
    </row>
    <row r="56" spans="1:18" ht="15.5" x14ac:dyDescent="0.35">
      <c r="A56" s="20" t="s">
        <v>82</v>
      </c>
      <c r="B56" s="21">
        <f t="shared" si="1"/>
        <v>44</v>
      </c>
      <c r="C56" s="21">
        <f t="shared" si="2"/>
        <v>31</v>
      </c>
      <c r="D56" s="21">
        <f t="shared" si="3"/>
        <v>3</v>
      </c>
      <c r="E56" s="21">
        <f t="shared" si="4"/>
        <v>55</v>
      </c>
      <c r="H56" s="20" t="s">
        <v>82</v>
      </c>
      <c r="I56" s="21">
        <v>38</v>
      </c>
      <c r="J56" s="21">
        <v>25</v>
      </c>
      <c r="K56" s="21">
        <v>3</v>
      </c>
      <c r="L56" s="21">
        <v>55</v>
      </c>
      <c r="N56" s="20" t="s">
        <v>82</v>
      </c>
      <c r="O56" s="21">
        <v>6</v>
      </c>
      <c r="P56" s="21">
        <v>6</v>
      </c>
      <c r="Q56" s="21">
        <v>0</v>
      </c>
      <c r="R56" s="21">
        <v>0</v>
      </c>
    </row>
    <row r="57" spans="1:18" ht="15.5" x14ac:dyDescent="0.35">
      <c r="A57" s="20" t="s">
        <v>83</v>
      </c>
      <c r="B57" s="21">
        <f t="shared" si="1"/>
        <v>96</v>
      </c>
      <c r="C57" s="21">
        <f t="shared" si="2"/>
        <v>45</v>
      </c>
      <c r="D57" s="21">
        <f t="shared" si="3"/>
        <v>53</v>
      </c>
      <c r="E57" s="21">
        <f t="shared" si="4"/>
        <v>387</v>
      </c>
      <c r="H57" s="20" t="s">
        <v>83</v>
      </c>
      <c r="I57" s="21">
        <v>48</v>
      </c>
      <c r="J57" s="21">
        <v>32</v>
      </c>
      <c r="K57" s="21">
        <v>25</v>
      </c>
      <c r="L57" s="21">
        <v>212</v>
      </c>
      <c r="N57" s="20" t="s">
        <v>83</v>
      </c>
      <c r="O57" s="21">
        <v>48</v>
      </c>
      <c r="P57" s="21">
        <v>13</v>
      </c>
      <c r="Q57" s="21">
        <v>28</v>
      </c>
      <c r="R57" s="21">
        <v>175</v>
      </c>
    </row>
    <row r="58" spans="1:18" ht="15.5" x14ac:dyDescent="0.35">
      <c r="A58" s="20" t="s">
        <v>84</v>
      </c>
      <c r="B58" s="21">
        <f t="shared" si="1"/>
        <v>0</v>
      </c>
      <c r="C58" s="21">
        <f t="shared" si="2"/>
        <v>0</v>
      </c>
      <c r="D58" s="21">
        <f t="shared" si="3"/>
        <v>1</v>
      </c>
      <c r="E58" s="21">
        <f t="shared" si="4"/>
        <v>0</v>
      </c>
      <c r="H58" s="20" t="s">
        <v>84</v>
      </c>
      <c r="I58" s="21">
        <v>0</v>
      </c>
      <c r="J58" s="21">
        <v>0</v>
      </c>
      <c r="K58" s="21">
        <v>1</v>
      </c>
      <c r="L58" s="21">
        <v>0</v>
      </c>
      <c r="N58" s="20" t="s">
        <v>84</v>
      </c>
      <c r="O58" s="21">
        <v>0</v>
      </c>
      <c r="P58" s="21">
        <v>0</v>
      </c>
      <c r="Q58" s="21">
        <v>0</v>
      </c>
      <c r="R58" s="21">
        <v>0</v>
      </c>
    </row>
    <row r="59" spans="1:18" ht="15.5" x14ac:dyDescent="0.35">
      <c r="A59" s="20" t="s">
        <v>85</v>
      </c>
      <c r="B59" s="21">
        <f t="shared" si="1"/>
        <v>35</v>
      </c>
      <c r="C59" s="21">
        <f t="shared" si="2"/>
        <v>24</v>
      </c>
      <c r="D59" s="21">
        <f t="shared" si="3"/>
        <v>8</v>
      </c>
      <c r="E59" s="21">
        <f t="shared" si="4"/>
        <v>85</v>
      </c>
      <c r="H59" s="20" t="s">
        <v>85</v>
      </c>
      <c r="I59" s="21">
        <v>35</v>
      </c>
      <c r="J59" s="21">
        <v>24</v>
      </c>
      <c r="K59" s="21">
        <v>8</v>
      </c>
      <c r="L59" s="21">
        <v>85</v>
      </c>
      <c r="N59" s="20" t="s">
        <v>85</v>
      </c>
      <c r="O59" s="21">
        <v>0</v>
      </c>
      <c r="P59" s="21">
        <v>0</v>
      </c>
      <c r="Q59" s="21">
        <v>0</v>
      </c>
      <c r="R59" s="21">
        <v>0</v>
      </c>
    </row>
    <row r="60" spans="1:18" ht="15.5" x14ac:dyDescent="0.35">
      <c r="A60" s="20" t="s">
        <v>86</v>
      </c>
      <c r="B60" s="21">
        <f t="shared" si="1"/>
        <v>58</v>
      </c>
      <c r="C60" s="21">
        <f t="shared" si="2"/>
        <v>43</v>
      </c>
      <c r="D60" s="21">
        <f t="shared" si="3"/>
        <v>61</v>
      </c>
      <c r="E60" s="21">
        <f t="shared" si="4"/>
        <v>42</v>
      </c>
      <c r="H60" s="20" t="s">
        <v>86</v>
      </c>
      <c r="I60" s="21">
        <v>41</v>
      </c>
      <c r="J60" s="21">
        <v>26</v>
      </c>
      <c r="K60" s="21">
        <v>61</v>
      </c>
      <c r="L60" s="21">
        <v>42</v>
      </c>
      <c r="N60" s="20" t="s">
        <v>86</v>
      </c>
      <c r="O60" s="21">
        <v>17</v>
      </c>
      <c r="P60" s="21">
        <v>17</v>
      </c>
      <c r="Q60" s="21">
        <v>0</v>
      </c>
      <c r="R60" s="21">
        <v>0</v>
      </c>
    </row>
    <row r="61" spans="1:18" ht="15.5" x14ac:dyDescent="0.35">
      <c r="A61" s="20" t="s">
        <v>87</v>
      </c>
      <c r="B61" s="21">
        <f t="shared" si="1"/>
        <v>48</v>
      </c>
      <c r="C61" s="21">
        <f t="shared" si="2"/>
        <v>38</v>
      </c>
      <c r="D61" s="21">
        <f t="shared" si="3"/>
        <v>3</v>
      </c>
      <c r="E61" s="21">
        <f t="shared" si="4"/>
        <v>54</v>
      </c>
      <c r="H61" s="20" t="s">
        <v>87</v>
      </c>
      <c r="I61" s="21">
        <v>44</v>
      </c>
      <c r="J61" s="21">
        <v>34</v>
      </c>
      <c r="K61" s="21">
        <v>3</v>
      </c>
      <c r="L61" s="21">
        <v>54</v>
      </c>
      <c r="N61" s="20" t="s">
        <v>87</v>
      </c>
      <c r="O61" s="21">
        <v>4</v>
      </c>
      <c r="P61" s="21">
        <v>4</v>
      </c>
      <c r="Q61" s="21">
        <v>0</v>
      </c>
      <c r="R61" s="21">
        <v>0</v>
      </c>
    </row>
    <row r="62" spans="1:18" ht="15.5" x14ac:dyDescent="0.35">
      <c r="A62" s="20" t="s">
        <v>88</v>
      </c>
      <c r="B62" s="21">
        <f t="shared" si="1"/>
        <v>48</v>
      </c>
      <c r="C62" s="21">
        <f t="shared" si="2"/>
        <v>33</v>
      </c>
      <c r="D62" s="21">
        <f t="shared" si="3"/>
        <v>37</v>
      </c>
      <c r="E62" s="21">
        <f t="shared" si="4"/>
        <v>30</v>
      </c>
      <c r="H62" s="20" t="s">
        <v>88</v>
      </c>
      <c r="I62" s="21">
        <v>41</v>
      </c>
      <c r="J62" s="21">
        <v>27</v>
      </c>
      <c r="K62" s="21">
        <v>36</v>
      </c>
      <c r="L62" s="21">
        <v>30</v>
      </c>
      <c r="N62" s="20" t="s">
        <v>88</v>
      </c>
      <c r="O62" s="21">
        <v>7</v>
      </c>
      <c r="P62" s="21">
        <v>6</v>
      </c>
      <c r="Q62" s="21">
        <v>1</v>
      </c>
      <c r="R62" s="21">
        <v>0</v>
      </c>
    </row>
    <row r="63" spans="1:18" ht="15.5" x14ac:dyDescent="0.35">
      <c r="A63" s="20" t="s">
        <v>89</v>
      </c>
      <c r="B63" s="21">
        <f t="shared" si="1"/>
        <v>31</v>
      </c>
      <c r="C63" s="21">
        <f t="shared" si="2"/>
        <v>30</v>
      </c>
      <c r="D63" s="21">
        <f t="shared" si="3"/>
        <v>11</v>
      </c>
      <c r="E63" s="21">
        <f t="shared" si="4"/>
        <v>15</v>
      </c>
      <c r="H63" s="20" t="s">
        <v>89</v>
      </c>
      <c r="I63" s="21">
        <v>18</v>
      </c>
      <c r="J63" s="21">
        <v>17</v>
      </c>
      <c r="K63" s="21">
        <v>11</v>
      </c>
      <c r="L63" s="21">
        <v>10</v>
      </c>
      <c r="N63" s="20" t="s">
        <v>89</v>
      </c>
      <c r="O63" s="21">
        <v>13</v>
      </c>
      <c r="P63" s="21">
        <v>13</v>
      </c>
      <c r="Q63" s="21">
        <v>0</v>
      </c>
      <c r="R63" s="21">
        <v>5</v>
      </c>
    </row>
    <row r="64" spans="1:18" ht="15.5" x14ac:dyDescent="0.35">
      <c r="A64" s="20" t="s">
        <v>90</v>
      </c>
      <c r="B64" s="21">
        <f t="shared" si="1"/>
        <v>310</v>
      </c>
      <c r="C64" s="21">
        <f t="shared" si="2"/>
        <v>253</v>
      </c>
      <c r="D64" s="21">
        <f t="shared" si="3"/>
        <v>27</v>
      </c>
      <c r="E64" s="21">
        <f t="shared" si="4"/>
        <v>85</v>
      </c>
      <c r="H64" s="20" t="s">
        <v>90</v>
      </c>
      <c r="I64" s="21">
        <v>310</v>
      </c>
      <c r="J64" s="21">
        <v>253</v>
      </c>
      <c r="K64" s="21">
        <v>27</v>
      </c>
      <c r="L64" s="21">
        <v>85</v>
      </c>
      <c r="N64" s="20" t="s">
        <v>90</v>
      </c>
      <c r="O64" s="21">
        <v>0</v>
      </c>
      <c r="P64" s="21">
        <v>0</v>
      </c>
      <c r="Q64" s="21">
        <v>0</v>
      </c>
      <c r="R64" s="21">
        <v>0</v>
      </c>
    </row>
    <row r="65" spans="1:18" ht="15.5" x14ac:dyDescent="0.35">
      <c r="A65" s="20" t="s">
        <v>91</v>
      </c>
      <c r="B65" s="21">
        <f t="shared" si="1"/>
        <v>59</v>
      </c>
      <c r="C65" s="21">
        <f t="shared" si="2"/>
        <v>40</v>
      </c>
      <c r="D65" s="21">
        <f t="shared" si="3"/>
        <v>23</v>
      </c>
      <c r="E65" s="21">
        <f t="shared" si="4"/>
        <v>92</v>
      </c>
      <c r="H65" s="20" t="s">
        <v>91</v>
      </c>
      <c r="I65" s="21">
        <v>33</v>
      </c>
      <c r="J65" s="21">
        <v>22</v>
      </c>
      <c r="K65" s="21">
        <v>18</v>
      </c>
      <c r="L65" s="21">
        <v>59</v>
      </c>
      <c r="N65" s="20" t="s">
        <v>91</v>
      </c>
      <c r="O65" s="21">
        <v>26</v>
      </c>
      <c r="P65" s="21">
        <v>18</v>
      </c>
      <c r="Q65" s="21">
        <v>5</v>
      </c>
      <c r="R65" s="21">
        <v>33</v>
      </c>
    </row>
    <row r="66" spans="1:18" ht="15.5" x14ac:dyDescent="0.35">
      <c r="A66" s="20" t="s">
        <v>92</v>
      </c>
      <c r="B66" s="21">
        <f t="shared" si="1"/>
        <v>194</v>
      </c>
      <c r="C66" s="21">
        <f t="shared" si="2"/>
        <v>157</v>
      </c>
      <c r="D66" s="21">
        <f t="shared" si="3"/>
        <v>140</v>
      </c>
      <c r="E66" s="21">
        <f t="shared" si="4"/>
        <v>42</v>
      </c>
      <c r="H66" s="20" t="s">
        <v>92</v>
      </c>
      <c r="I66" s="21">
        <v>194</v>
      </c>
      <c r="J66" s="21">
        <v>157</v>
      </c>
      <c r="K66" s="21">
        <v>140</v>
      </c>
      <c r="L66" s="21">
        <v>42</v>
      </c>
      <c r="N66" s="20" t="s">
        <v>92</v>
      </c>
      <c r="O66" s="21">
        <v>0</v>
      </c>
      <c r="P66" s="21">
        <v>0</v>
      </c>
      <c r="Q66" s="21">
        <v>0</v>
      </c>
      <c r="R66" s="21">
        <v>0</v>
      </c>
    </row>
    <row r="67" spans="1:18" ht="15.5" x14ac:dyDescent="0.35">
      <c r="A67" s="20" t="s">
        <v>93</v>
      </c>
      <c r="B67" s="21">
        <f t="shared" ref="B67:B68" si="5">I67+O67</f>
        <v>17</v>
      </c>
      <c r="C67" s="21">
        <f t="shared" ref="C67:C68" si="6">J67+P67</f>
        <v>16</v>
      </c>
      <c r="D67" s="21">
        <f t="shared" ref="D67:D68" si="7">K67+Q67</f>
        <v>1</v>
      </c>
      <c r="E67" s="21">
        <f t="shared" ref="E67:E68" si="8">L67+R67</f>
        <v>30</v>
      </c>
      <c r="H67" s="20" t="s">
        <v>93</v>
      </c>
      <c r="I67" s="21">
        <v>17</v>
      </c>
      <c r="J67" s="21">
        <v>16</v>
      </c>
      <c r="K67" s="21">
        <v>1</v>
      </c>
      <c r="L67" s="21">
        <v>30</v>
      </c>
      <c r="N67" s="20" t="s">
        <v>93</v>
      </c>
      <c r="O67" s="21">
        <v>0</v>
      </c>
      <c r="P67" s="21">
        <v>0</v>
      </c>
      <c r="Q67" s="21">
        <v>0</v>
      </c>
      <c r="R67" s="21">
        <v>0</v>
      </c>
    </row>
    <row r="68" spans="1:18" ht="15.5" x14ac:dyDescent="0.35">
      <c r="A68" s="20" t="s">
        <v>94</v>
      </c>
      <c r="B68" s="21">
        <f t="shared" si="5"/>
        <v>208</v>
      </c>
      <c r="C68" s="21">
        <f t="shared" si="6"/>
        <v>121</v>
      </c>
      <c r="D68" s="21">
        <f t="shared" si="7"/>
        <v>1099</v>
      </c>
      <c r="E68" s="21">
        <f t="shared" si="8"/>
        <v>528</v>
      </c>
      <c r="H68" s="20" t="s">
        <v>94</v>
      </c>
      <c r="I68" s="21">
        <v>208</v>
      </c>
      <c r="J68" s="21">
        <v>121</v>
      </c>
      <c r="K68" s="21">
        <v>1099</v>
      </c>
      <c r="L68" s="21">
        <v>528</v>
      </c>
      <c r="N68" s="20" t="s">
        <v>94</v>
      </c>
      <c r="O68" s="21">
        <v>0</v>
      </c>
      <c r="P68" s="21">
        <v>0</v>
      </c>
      <c r="Q68" s="21">
        <v>0</v>
      </c>
      <c r="R68" s="21">
        <v>0</v>
      </c>
    </row>
    <row r="69" spans="1:18" ht="15.5" x14ac:dyDescent="0.35">
      <c r="A69" s="22" t="s">
        <v>95</v>
      </c>
      <c r="B69" s="23">
        <f>SUM(B2:B68)</f>
        <v>12002</v>
      </c>
      <c r="C69" s="23">
        <f t="shared" ref="C69:E69" si="9">SUM(C2:C68)</f>
        <v>10266</v>
      </c>
      <c r="D69" s="23">
        <f t="shared" si="9"/>
        <v>4788</v>
      </c>
      <c r="E69" s="23">
        <f t="shared" si="9"/>
        <v>110005</v>
      </c>
      <c r="H69" s="22" t="s">
        <v>95</v>
      </c>
      <c r="I69" s="23">
        <f>SUM(I2:I68)</f>
        <v>5846</v>
      </c>
      <c r="J69" s="23">
        <f>SUM(J2:J68)</f>
        <v>5922</v>
      </c>
      <c r="K69" s="23">
        <f>SUM(K2:K68)</f>
        <v>3444</v>
      </c>
      <c r="L69" s="23">
        <f>SUM(L2:L68)</f>
        <v>82020</v>
      </c>
      <c r="N69" s="22" t="s">
        <v>95</v>
      </c>
      <c r="O69" s="23">
        <f>SUM(O2:O68)</f>
        <v>6156</v>
      </c>
      <c r="P69" s="23">
        <f>SUM(P2:P68)</f>
        <v>4344</v>
      </c>
      <c r="Q69" s="23">
        <f>SUM(Q2:Q68)</f>
        <v>1344</v>
      </c>
      <c r="R69" s="23">
        <f>SUM(R2:R68)</f>
        <v>27985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1DF2-0675-48D2-BEE9-3AA477DEECB9}">
  <dimension ref="A1:K69"/>
  <sheetViews>
    <sheetView topLeftCell="A22" workbookViewId="0">
      <selection activeCell="H1" sqref="H1:H1048576"/>
    </sheetView>
  </sheetViews>
  <sheetFormatPr defaultRowHeight="14.5" x14ac:dyDescent="0.35"/>
  <cols>
    <col min="1" max="1" width="18.1796875" customWidth="1"/>
    <col min="2" max="2" width="18.26953125" customWidth="1"/>
    <col min="3" max="3" width="20.453125" bestFit="1" customWidth="1"/>
    <col min="4" max="4" width="21.7265625" customWidth="1"/>
    <col min="5" max="5" width="27.7265625" customWidth="1"/>
    <col min="6" max="6" width="19.26953125" customWidth="1"/>
    <col min="7" max="7" width="22.26953125" customWidth="1"/>
  </cols>
  <sheetData>
    <row r="1" spans="1:11" ht="47" thickBot="1" x14ac:dyDescent="0.4">
      <c r="A1" s="5" t="s">
        <v>23</v>
      </c>
      <c r="B1" s="6" t="s">
        <v>96</v>
      </c>
      <c r="C1" s="6" t="s">
        <v>97</v>
      </c>
      <c r="D1" s="6" t="str">
        <f>"DHS ERAP 1 &amp; 2 funds Paid "&amp;TEXT(K2,"mmmm")&amp;" 1 - "&amp;DAY(EOMONTH(K2,0))</f>
        <v>DHS ERAP 1 &amp; 2 funds Paid May 1 - 31</v>
      </c>
      <c r="E1" s="6" t="s">
        <v>98</v>
      </c>
      <c r="F1" s="26" t="str">
        <f>"DHS funds Obligated 
"&amp;TEXT(K2,"mmmm")&amp;" 1 - "&amp;DAY(EOMONTH(K2,0))</f>
        <v>DHS funds Obligated 
May 1 - 31</v>
      </c>
      <c r="G1" s="26" t="s">
        <v>99</v>
      </c>
    </row>
    <row r="2" spans="1:11" ht="15.5" x14ac:dyDescent="0.35">
      <c r="A2" s="28" t="s">
        <v>52</v>
      </c>
      <c r="B2" s="10">
        <f>'ERAP 2 Financial'!B26+'ERAP 1 Financial'!B26</f>
        <v>14396420</v>
      </c>
      <c r="C2" s="8">
        <f>'ERAP 2 Financial'!C26+'ERAP 1 Financial'!C26</f>
        <v>20105806.390000001</v>
      </c>
      <c r="D2" s="9">
        <f>'ERAP 2 Financial'!D26+'ERAP 1 Financial'!D26</f>
        <v>828312.24</v>
      </c>
      <c r="E2" s="9">
        <f>'ERAP 2 Financial'!E26+'ERAP 1 Financial'!E26</f>
        <v>2400826.62</v>
      </c>
      <c r="F2" s="9">
        <f>'ERAP 2 Financial'!F26+'ERAP 1 Financial'!F26</f>
        <v>0</v>
      </c>
      <c r="G2" s="9">
        <f>'ERAP 2 Financial'!G26+'ERAP 1 Financial'!G26</f>
        <v>2400826.62</v>
      </c>
      <c r="H2" s="25">
        <f t="shared" ref="H2:H33" si="0">(C2-E2)/C2</f>
        <v>0.88059038401990697</v>
      </c>
      <c r="K2" s="27">
        <f>'Combined Report Numbers'!F1</f>
        <v>44682</v>
      </c>
    </row>
    <row r="3" spans="1:11" ht="15.5" x14ac:dyDescent="0.35">
      <c r="A3" s="28" t="s">
        <v>72</v>
      </c>
      <c r="B3" s="7">
        <f>'ERAP 2 Financial'!B46+'ERAP 1 Financial'!B46</f>
        <v>0</v>
      </c>
      <c r="C3" s="8">
        <f>'ERAP 2 Financial'!C46+'ERAP 1 Financial'!C46</f>
        <v>21632099.990000002</v>
      </c>
      <c r="D3" s="9">
        <f>'ERAP 2 Financial'!D46+'ERAP 1 Financial'!D46</f>
        <v>669425.28999999992</v>
      </c>
      <c r="E3" s="9">
        <f>'ERAP 2 Financial'!E46+'ERAP 1 Financial'!E46</f>
        <v>4415362.1900000004</v>
      </c>
      <c r="F3" s="9">
        <f>'ERAP 2 Financial'!F46+'ERAP 1 Financial'!F46</f>
        <v>0</v>
      </c>
      <c r="G3" s="9">
        <f>'ERAP 2 Financial'!G46+'ERAP 1 Financial'!G46</f>
        <v>4415362.1900000004</v>
      </c>
      <c r="H3">
        <f t="shared" si="0"/>
        <v>0.79588841619440009</v>
      </c>
    </row>
    <row r="4" spans="1:11" ht="15.5" x14ac:dyDescent="0.35">
      <c r="A4" s="28" t="s">
        <v>29</v>
      </c>
      <c r="B4" s="10">
        <f>'ERAP 2 Financial'!B3+'ERAP 1 Financial'!B3</f>
        <v>75907322.199999988</v>
      </c>
      <c r="C4" s="8">
        <f>'ERAP 2 Financial'!C3+'ERAP 1 Financial'!C3</f>
        <v>88578625.219999999</v>
      </c>
      <c r="D4" s="9">
        <f>'ERAP 2 Financial'!D3+'ERAP 1 Financial'!D3</f>
        <v>4329743.33</v>
      </c>
      <c r="E4" s="9">
        <f>'ERAP 2 Financial'!E3+'ERAP 1 Financial'!E3</f>
        <v>19761512.960000001</v>
      </c>
      <c r="F4" s="9">
        <f>'ERAP 2 Financial'!F3+'ERAP 1 Financial'!F3</f>
        <v>0</v>
      </c>
      <c r="G4" s="9">
        <f>'ERAP 2 Financial'!G3+'ERAP 1 Financial'!G3</f>
        <v>19761512.960000001</v>
      </c>
      <c r="H4">
        <f t="shared" si="0"/>
        <v>0.77690427108211546</v>
      </c>
    </row>
    <row r="5" spans="1:11" ht="15.5" x14ac:dyDescent="0.35">
      <c r="A5" s="28" t="s">
        <v>43</v>
      </c>
      <c r="B5" s="7">
        <f>'ERAP 2 Financial'!B17+'ERAP 1 Financial'!B17</f>
        <v>0</v>
      </c>
      <c r="C5" s="8">
        <f>'ERAP 2 Financial'!C17+'ERAP 1 Financial'!C17</f>
        <v>4588829.7200000007</v>
      </c>
      <c r="D5" s="9">
        <f>'ERAP 2 Financial'!D17+'ERAP 1 Financial'!D17</f>
        <v>298767.27</v>
      </c>
      <c r="E5" s="9">
        <f>'ERAP 2 Financial'!E17+'ERAP 1 Financial'!E17</f>
        <v>1273328.9200000002</v>
      </c>
      <c r="F5" s="9">
        <f>'ERAP 2 Financial'!F17+'ERAP 1 Financial'!F17</f>
        <v>0</v>
      </c>
      <c r="G5" s="9">
        <f>'ERAP 2 Financial'!G17+'ERAP 1 Financial'!G17</f>
        <v>1273328.9200000002</v>
      </c>
      <c r="H5">
        <f t="shared" si="0"/>
        <v>0.72251554367983828</v>
      </c>
    </row>
    <row r="6" spans="1:11" ht="15.5" x14ac:dyDescent="0.35">
      <c r="A6" s="28" t="s">
        <v>50</v>
      </c>
      <c r="B6" s="10">
        <f>'ERAP 2 Financial'!B24+'ERAP 1 Financial'!B24</f>
        <v>30249465.600000001</v>
      </c>
      <c r="C6" s="8">
        <f>'ERAP 2 Financial'!C24+'ERAP 1 Financial'!C24</f>
        <v>42014249.530000001</v>
      </c>
      <c r="D6" s="9">
        <f>'ERAP 2 Financial'!D24+'ERAP 1 Financial'!D24</f>
        <v>676433.75</v>
      </c>
      <c r="E6" s="9">
        <f>'ERAP 2 Financial'!E24+'ERAP 1 Financial'!E24</f>
        <v>11903990.680000002</v>
      </c>
      <c r="F6" s="9">
        <f>'ERAP 2 Financial'!F24+'ERAP 1 Financial'!F24</f>
        <v>668208</v>
      </c>
      <c r="G6" s="9">
        <f>'ERAP 2 Financial'!G24+'ERAP 1 Financial'!G24</f>
        <v>11235782.680000002</v>
      </c>
      <c r="H6">
        <f t="shared" si="0"/>
        <v>0.71666777788092983</v>
      </c>
    </row>
    <row r="7" spans="1:11" ht="15.5" x14ac:dyDescent="0.35">
      <c r="A7" s="28" t="s">
        <v>47</v>
      </c>
      <c r="B7" s="7">
        <f>'ERAP 2 Financial'!B21+'ERAP 1 Financial'!B21</f>
        <v>0</v>
      </c>
      <c r="C7" s="8">
        <f>'ERAP 2 Financial'!C21+'ERAP 1 Financial'!C21</f>
        <v>10738031.219999999</v>
      </c>
      <c r="D7" s="9">
        <f>'ERAP 2 Financial'!D21+'ERAP 1 Financial'!D21</f>
        <v>844557.3600000001</v>
      </c>
      <c r="E7" s="9">
        <f>'ERAP 2 Financial'!E21+'ERAP 1 Financial'!E21</f>
        <v>3102115.0500000003</v>
      </c>
      <c r="F7" s="9">
        <f>'ERAP 2 Financial'!F21+'ERAP 1 Financial'!F21</f>
        <v>129974.03</v>
      </c>
      <c r="G7" s="9">
        <f>'ERAP 2 Financial'!G21+'ERAP 1 Financial'!G21</f>
        <v>2972141.02</v>
      </c>
      <c r="H7">
        <f t="shared" si="0"/>
        <v>0.71110951472908823</v>
      </c>
    </row>
    <row r="8" spans="1:11" ht="15.5" x14ac:dyDescent="0.35">
      <c r="A8" s="28" t="s">
        <v>44</v>
      </c>
      <c r="B8" s="7">
        <f>'ERAP 2 Financial'!B18+'ERAP 1 Financial'!B18</f>
        <v>0</v>
      </c>
      <c r="C8" s="8">
        <f>'ERAP 2 Financial'!C18+'ERAP 1 Financial'!C18</f>
        <v>9584143.5</v>
      </c>
      <c r="D8" s="9">
        <f>'ERAP 2 Financial'!D18+'ERAP 1 Financial'!D18</f>
        <v>199464.55</v>
      </c>
      <c r="E8" s="9">
        <f>'ERAP 2 Financial'!E18+'ERAP 1 Financial'!E18</f>
        <v>3067352.55</v>
      </c>
      <c r="F8" s="9">
        <f>'ERAP 2 Financial'!F18+'ERAP 1 Financial'!F18</f>
        <v>26539.4</v>
      </c>
      <c r="G8" s="9">
        <f>'ERAP 2 Financial'!G18+'ERAP 1 Financial'!G18</f>
        <v>3040813.15</v>
      </c>
      <c r="H8">
        <f t="shared" si="0"/>
        <v>0.67995548585014409</v>
      </c>
    </row>
    <row r="9" spans="1:11" ht="15.5" x14ac:dyDescent="0.35">
      <c r="A9" s="28" t="s">
        <v>68</v>
      </c>
      <c r="B9" s="7">
        <f>'ERAP 2 Financial'!B42+'ERAP 1 Financial'!B42</f>
        <v>0</v>
      </c>
      <c r="C9" s="8">
        <f>'ERAP 2 Financial'!C42+'ERAP 1 Financial'!C42</f>
        <v>13819722.01</v>
      </c>
      <c r="D9" s="9">
        <f>'ERAP 2 Financial'!D42+'ERAP 1 Financial'!D42</f>
        <v>369970.23</v>
      </c>
      <c r="E9" s="9">
        <f>'ERAP 2 Financial'!E42+'ERAP 1 Financial'!E42</f>
        <v>4508764.8299999991</v>
      </c>
      <c r="F9" s="9">
        <f>'ERAP 2 Financial'!F42+'ERAP 1 Financial'!F42</f>
        <v>0</v>
      </c>
      <c r="G9" s="9">
        <f>'ERAP 2 Financial'!G42+'ERAP 1 Financial'!G42</f>
        <v>4508764.8299999991</v>
      </c>
      <c r="H9">
        <f t="shared" si="0"/>
        <v>0.67374417323753388</v>
      </c>
    </row>
    <row r="10" spans="1:11" ht="15.5" x14ac:dyDescent="0.35">
      <c r="A10" s="28" t="s">
        <v>66</v>
      </c>
      <c r="B10" s="10">
        <f>'ERAP 2 Financial'!B40+'ERAP 1 Financial'!B40</f>
        <v>22792650.600000001</v>
      </c>
      <c r="C10" s="8">
        <f>'ERAP 2 Financial'!C40+'ERAP 1 Financial'!C40</f>
        <v>24924836.640000001</v>
      </c>
      <c r="D10" s="9">
        <f>'ERAP 2 Financial'!D40+'ERAP 1 Financial'!D40</f>
        <v>1592301.24</v>
      </c>
      <c r="E10" s="9">
        <f>'ERAP 2 Financial'!E40+'ERAP 1 Financial'!E40</f>
        <v>8747706.7300000004</v>
      </c>
      <c r="F10" s="9">
        <f>'ERAP 2 Financial'!F40+'ERAP 1 Financial'!F40</f>
        <v>0</v>
      </c>
      <c r="G10" s="9">
        <f>'ERAP 2 Financial'!G40+'ERAP 1 Financial'!G40</f>
        <v>8747706.7300000004</v>
      </c>
      <c r="H10">
        <f t="shared" si="0"/>
        <v>0.64903654710573055</v>
      </c>
    </row>
    <row r="11" spans="1:11" ht="15.5" x14ac:dyDescent="0.35">
      <c r="A11" s="28" t="s">
        <v>78</v>
      </c>
      <c r="B11" s="10">
        <f>'ERAP 2 Financial'!B52+'ERAP 1 Financial'!B52</f>
        <v>105591739</v>
      </c>
      <c r="C11" s="8">
        <f>'ERAP 2 Financial'!C52+'ERAP 1 Financial'!C52</f>
        <v>117821367.09999999</v>
      </c>
      <c r="D11" s="9">
        <f>'ERAP 2 Financial'!D52+'ERAP 1 Financial'!D52</f>
        <v>302821.24</v>
      </c>
      <c r="E11" s="9">
        <f>'ERAP 2 Financial'!E52+'ERAP 1 Financial'!E52</f>
        <v>41797862.200000003</v>
      </c>
      <c r="F11" s="9">
        <f>'ERAP 2 Financial'!F52+'ERAP 1 Financial'!F52</f>
        <v>667.23</v>
      </c>
      <c r="G11" s="9">
        <f>'ERAP 2 Financial'!G52+'ERAP 1 Financial'!G52</f>
        <v>41797194.969999999</v>
      </c>
      <c r="H11">
        <f t="shared" si="0"/>
        <v>0.64524378532694848</v>
      </c>
    </row>
    <row r="12" spans="1:11" ht="15.5" x14ac:dyDescent="0.35">
      <c r="A12" s="28" t="s">
        <v>55</v>
      </c>
      <c r="B12" s="7">
        <f>'ERAP 2 Financial'!B29+'ERAP 1 Financial'!B29</f>
        <v>0</v>
      </c>
      <c r="C12" s="8">
        <f>'ERAP 2 Financial'!C29+'ERAP 1 Financial'!C29</f>
        <v>19389108.879999999</v>
      </c>
      <c r="D12" s="9">
        <f>'ERAP 2 Financial'!D29+'ERAP 1 Financial'!D29</f>
        <v>846108.44000000006</v>
      </c>
      <c r="E12" s="9">
        <f>'ERAP 2 Financial'!E29+'ERAP 1 Financial'!E29</f>
        <v>7070796.7000000002</v>
      </c>
      <c r="F12" s="9">
        <f>'ERAP 2 Financial'!F29+'ERAP 1 Financial'!F29</f>
        <v>525</v>
      </c>
      <c r="G12" s="9">
        <f>'ERAP 2 Financial'!G29+'ERAP 1 Financial'!G29</f>
        <v>7070271.7000000002</v>
      </c>
      <c r="H12">
        <f t="shared" si="0"/>
        <v>0.63532121338007574</v>
      </c>
    </row>
    <row r="13" spans="1:11" ht="16" thickBot="1" x14ac:dyDescent="0.4">
      <c r="A13" s="28" t="s">
        <v>39</v>
      </c>
      <c r="B13" s="7">
        <f>'ERAP 2 Financial'!B13+'ERAP 1 Financial'!B13</f>
        <v>0</v>
      </c>
      <c r="C13" s="8">
        <f>'ERAP 2 Financial'!C13+'ERAP 1 Financial'!C13</f>
        <v>556182.89999999991</v>
      </c>
      <c r="D13" s="9">
        <f>'ERAP 2 Financial'!D13+'ERAP 1 Financial'!D13</f>
        <v>484.72</v>
      </c>
      <c r="E13" s="9">
        <f>'ERAP 2 Financial'!E13+'ERAP 1 Financial'!E13</f>
        <v>215526.75</v>
      </c>
      <c r="F13" s="9">
        <f>'ERAP 2 Financial'!F13+'ERAP 1 Financial'!F13</f>
        <v>0</v>
      </c>
      <c r="G13" s="9">
        <f>'ERAP 2 Financial'!G13+'ERAP 1 Financial'!G13</f>
        <v>215526.75</v>
      </c>
      <c r="H13">
        <f t="shared" si="0"/>
        <v>0.61248943468056993</v>
      </c>
    </row>
    <row r="14" spans="1:11" ht="15.5" x14ac:dyDescent="0.35">
      <c r="A14" s="28" t="s">
        <v>30</v>
      </c>
      <c r="B14" s="7">
        <f>'ERAP 2 Financial'!B4+'ERAP 1 Financial'!B4</f>
        <v>0</v>
      </c>
      <c r="C14" s="8">
        <f>'ERAP 2 Financial'!C4+'ERAP 1 Financial'!C4</f>
        <v>7728234.8599999994</v>
      </c>
      <c r="D14" s="9">
        <f>'ERAP 2 Financial'!D4+'ERAP 1 Financial'!D4</f>
        <v>244526.94</v>
      </c>
      <c r="E14" s="9">
        <f>'ERAP 2 Financial'!E4+'ERAP 1 Financial'!E4</f>
        <v>3143334.39</v>
      </c>
      <c r="F14" s="9">
        <f>'ERAP 2 Financial'!F4+'ERAP 1 Financial'!F4</f>
        <v>0</v>
      </c>
      <c r="G14" s="9">
        <f>'ERAP 2 Financial'!G4+'ERAP 1 Financial'!G4</f>
        <v>3143334.39</v>
      </c>
      <c r="H14">
        <f t="shared" si="0"/>
        <v>0.59326619248214707</v>
      </c>
    </row>
    <row r="15" spans="1:11" ht="15.5" x14ac:dyDescent="0.35">
      <c r="A15" s="28" t="s">
        <v>45</v>
      </c>
      <c r="B15" s="7">
        <f>'ERAP 2 Financial'!B19+'ERAP 1 Financial'!B19</f>
        <v>0</v>
      </c>
      <c r="C15" s="8">
        <f>'ERAP 2 Financial'!C19+'ERAP 1 Financial'!C19</f>
        <v>4135751.3899999997</v>
      </c>
      <c r="D15" s="9">
        <f>'ERAP 2 Financial'!D19+'ERAP 1 Financial'!D19</f>
        <v>162266.36000000002</v>
      </c>
      <c r="E15" s="9">
        <f>'ERAP 2 Financial'!E19+'ERAP 1 Financial'!E19</f>
        <v>1720596.91</v>
      </c>
      <c r="F15" s="9">
        <f>'ERAP 2 Financial'!F19+'ERAP 1 Financial'!F19</f>
        <v>562550</v>
      </c>
      <c r="G15" s="9">
        <f>'ERAP 2 Financial'!G19+'ERAP 1 Financial'!G19</f>
        <v>1158046.9099999999</v>
      </c>
      <c r="H15">
        <f t="shared" si="0"/>
        <v>0.5839699373225623</v>
      </c>
    </row>
    <row r="16" spans="1:11" ht="15.5" x14ac:dyDescent="0.35">
      <c r="A16" s="28" t="s">
        <v>76</v>
      </c>
      <c r="B16" s="7">
        <f>'ERAP 2 Financial'!B50+'ERAP 1 Financial'!B50</f>
        <v>0</v>
      </c>
      <c r="C16" s="8">
        <f>'ERAP 2 Financial'!C50+'ERAP 1 Financial'!C50</f>
        <v>11361664.859999999</v>
      </c>
      <c r="D16" s="9">
        <f>'ERAP 2 Financial'!D50+'ERAP 1 Financial'!D50</f>
        <v>338567.32</v>
      </c>
      <c r="E16" s="9">
        <f>'ERAP 2 Financial'!E50+'ERAP 1 Financial'!E50</f>
        <v>5021014.9499999993</v>
      </c>
      <c r="F16" s="9">
        <f>'ERAP 2 Financial'!F50+'ERAP 1 Financial'!F50</f>
        <v>0</v>
      </c>
      <c r="G16" s="9">
        <f>'ERAP 2 Financial'!G50+'ERAP 1 Financial'!G50</f>
        <v>5021014.9499999993</v>
      </c>
      <c r="H16">
        <f t="shared" si="0"/>
        <v>0.55807401363535736</v>
      </c>
    </row>
    <row r="17" spans="1:8" ht="15.5" x14ac:dyDescent="0.35">
      <c r="A17" s="28" t="s">
        <v>46</v>
      </c>
      <c r="B17" s="7">
        <f>'ERAP 2 Financial'!B20+'ERAP 1 Financial'!B20</f>
        <v>0</v>
      </c>
      <c r="C17" s="8">
        <f>'ERAP 2 Financial'!C20+'ERAP 1 Financial'!C20</f>
        <v>7755573.4900000002</v>
      </c>
      <c r="D17" s="9">
        <f>'ERAP 2 Financial'!D20+'ERAP 1 Financial'!D20</f>
        <v>254692.31999999998</v>
      </c>
      <c r="E17" s="9">
        <f>'ERAP 2 Financial'!E20+'ERAP 1 Financial'!E20</f>
        <v>3465989.14</v>
      </c>
      <c r="F17" s="9">
        <f>'ERAP 2 Financial'!F20+'ERAP 1 Financial'!F20</f>
        <v>0</v>
      </c>
      <c r="G17" s="9">
        <f>'ERAP 2 Financial'!G20+'ERAP 1 Financial'!G20</f>
        <v>3465989.14</v>
      </c>
      <c r="H17">
        <f t="shared" si="0"/>
        <v>0.5530969896076634</v>
      </c>
    </row>
    <row r="18" spans="1:8" ht="15.5" x14ac:dyDescent="0.35">
      <c r="A18" s="28" t="s">
        <v>70</v>
      </c>
      <c r="B18" s="7">
        <f>'ERAP 2 Financial'!B44+'ERAP 1 Financial'!B44</f>
        <v>0</v>
      </c>
      <c r="C18" s="8">
        <f>'ERAP 2 Financial'!C44+'ERAP 1 Financial'!C44</f>
        <v>13063325.42</v>
      </c>
      <c r="D18" s="9">
        <f>'ERAP 2 Financial'!D44+'ERAP 1 Financial'!D44</f>
        <v>28521.67</v>
      </c>
      <c r="E18" s="9">
        <f>'ERAP 2 Financial'!E44+'ERAP 1 Financial'!E44</f>
        <v>6057783.9100000001</v>
      </c>
      <c r="F18" s="9">
        <f>'ERAP 2 Financial'!F44+'ERAP 1 Financial'!F44</f>
        <v>102281.26000000001</v>
      </c>
      <c r="G18" s="9">
        <f>'ERAP 2 Financial'!G44+'ERAP 1 Financial'!G44</f>
        <v>5955502.6500000004</v>
      </c>
      <c r="H18">
        <f t="shared" si="0"/>
        <v>0.53627551061956169</v>
      </c>
    </row>
    <row r="19" spans="1:8" ht="15.5" x14ac:dyDescent="0.35">
      <c r="A19" s="28" t="s">
        <v>81</v>
      </c>
      <c r="B19" s="7">
        <f>'ERAP 2 Financial'!B55+'ERAP 1 Financial'!B55</f>
        <v>0</v>
      </c>
      <c r="C19" s="8">
        <f>'ERAP 2 Financial'!C55+'ERAP 1 Financial'!C55</f>
        <v>16875809.869999997</v>
      </c>
      <c r="D19" s="9">
        <f>'ERAP 2 Financial'!D55+'ERAP 1 Financial'!D55</f>
        <v>451884.09</v>
      </c>
      <c r="E19" s="9">
        <f>'ERAP 2 Financial'!E55+'ERAP 1 Financial'!E55</f>
        <v>7957104.0600000005</v>
      </c>
      <c r="F19" s="9">
        <f>'ERAP 2 Financial'!F55+'ERAP 1 Financial'!F55</f>
        <v>0</v>
      </c>
      <c r="G19" s="9">
        <f>'ERAP 2 Financial'!G55+'ERAP 1 Financial'!G55</f>
        <v>7957104.0600000005</v>
      </c>
      <c r="H19">
        <f t="shared" si="0"/>
        <v>0.52849053637744015</v>
      </c>
    </row>
    <row r="20" spans="1:8" ht="15.5" x14ac:dyDescent="0.35">
      <c r="A20" s="30" t="s">
        <v>95</v>
      </c>
      <c r="B20" s="32">
        <f>'ERAP 2 Financial'!B69+'ERAP 1 Financial'!B69</f>
        <v>540398056.10000002</v>
      </c>
      <c r="C20" s="35">
        <f>'ERAP 2 Financial'!C69+'ERAP 1 Financial'!C69</f>
        <v>1037959190.73</v>
      </c>
      <c r="D20" s="38">
        <f>'ERAP 2 Financial'!D69+'ERAP 1 Financial'!D69</f>
        <v>35238322.159999996</v>
      </c>
      <c r="E20" s="38">
        <f>'ERAP 2 Financial'!E69+'ERAP 1 Financial'!E69</f>
        <v>492296633.03999996</v>
      </c>
      <c r="F20" s="9">
        <f>'ERAP 2 Financial'!F69+'ERAP 1 Financial'!F69</f>
        <v>3563113.74</v>
      </c>
      <c r="G20" s="9">
        <f>'ERAP 2 Financial'!G69+'ERAP 1 Financial'!G69</f>
        <v>488733519.29999995</v>
      </c>
      <c r="H20">
        <f t="shared" si="0"/>
        <v>0.52570714009115704</v>
      </c>
    </row>
    <row r="21" spans="1:8" ht="15.5" x14ac:dyDescent="0.35">
      <c r="A21" s="28" t="s">
        <v>41</v>
      </c>
      <c r="B21" s="7">
        <f>'ERAP 2 Financial'!B15+'ERAP 1 Financial'!B15</f>
        <v>0</v>
      </c>
      <c r="C21" s="8">
        <f>'ERAP 2 Financial'!C15+'ERAP 1 Financial'!C15</f>
        <v>20309368.34</v>
      </c>
      <c r="D21" s="9">
        <f>'ERAP 2 Financial'!D15+'ERAP 1 Financial'!D15</f>
        <v>1051640.6199999999</v>
      </c>
      <c r="E21" s="9">
        <f>'ERAP 2 Financial'!E15+'ERAP 1 Financial'!E15</f>
        <v>9870386.6800000016</v>
      </c>
      <c r="F21" s="9">
        <f>'ERAP 2 Financial'!F15+'ERAP 1 Financial'!F15</f>
        <v>0</v>
      </c>
      <c r="G21" s="9">
        <f>'ERAP 2 Financial'!G15+'ERAP 1 Financial'!G15</f>
        <v>9870386.6800000016</v>
      </c>
      <c r="H21">
        <f t="shared" si="0"/>
        <v>0.51399834230393393</v>
      </c>
    </row>
    <row r="22" spans="1:8" ht="15.5" x14ac:dyDescent="0.35">
      <c r="A22" s="28" t="s">
        <v>34</v>
      </c>
      <c r="B22" s="7">
        <f>'ERAP 2 Financial'!B8+'ERAP 1 Financial'!B8</f>
        <v>0</v>
      </c>
      <c r="C22" s="8">
        <f>'ERAP 2 Financial'!C8+'ERAP 1 Financial'!C8</f>
        <v>14544267.02</v>
      </c>
      <c r="D22" s="9">
        <f>'ERAP 2 Financial'!D8+'ERAP 1 Financial'!D8</f>
        <v>585631.16</v>
      </c>
      <c r="E22" s="9">
        <f>'ERAP 2 Financial'!E8+'ERAP 1 Financial'!E8</f>
        <v>7129457.8000000007</v>
      </c>
      <c r="F22" s="9">
        <f>'ERAP 2 Financial'!F8+'ERAP 1 Financial'!F8</f>
        <v>105940.28</v>
      </c>
      <c r="G22" s="9">
        <f>'ERAP 2 Financial'!G8+'ERAP 1 Financial'!G8</f>
        <v>7023517.5200000005</v>
      </c>
      <c r="H22">
        <f t="shared" si="0"/>
        <v>0.50980975595427425</v>
      </c>
    </row>
    <row r="23" spans="1:8" ht="15.5" x14ac:dyDescent="0.35">
      <c r="A23" s="28" t="s">
        <v>35</v>
      </c>
      <c r="B23" s="7">
        <f>'ERAP 2 Financial'!B9+'ERAP 1 Financial'!B9</f>
        <v>0</v>
      </c>
      <c r="C23" s="8">
        <f>'ERAP 2 Financial'!C9+'ERAP 1 Financial'!C9</f>
        <v>7453517.9299999997</v>
      </c>
      <c r="D23" s="9">
        <f>'ERAP 2 Financial'!D9+'ERAP 1 Financial'!D9</f>
        <v>283133.20999999996</v>
      </c>
      <c r="E23" s="9">
        <f>'ERAP 2 Financial'!E9+'ERAP 1 Financial'!E9</f>
        <v>3664126.3500000006</v>
      </c>
      <c r="F23" s="9">
        <f>'ERAP 2 Financial'!F9+'ERAP 1 Financial'!F9</f>
        <v>0</v>
      </c>
      <c r="G23" s="9">
        <f>'ERAP 2 Financial'!G9+'ERAP 1 Financial'!G9</f>
        <v>3664126.3500000006</v>
      </c>
      <c r="H23">
        <f t="shared" si="0"/>
        <v>0.50840309442980025</v>
      </c>
    </row>
    <row r="24" spans="1:8" ht="15.5" x14ac:dyDescent="0.35">
      <c r="A24" s="28" t="s">
        <v>33</v>
      </c>
      <c r="B24" s="10">
        <f>'ERAP 2 Financial'!B7+'ERAP 1 Financial'!B7</f>
        <v>25205905.5</v>
      </c>
      <c r="C24" s="8">
        <f>'ERAP 2 Financial'!C7+'ERAP 1 Financial'!C7</f>
        <v>30257479.93</v>
      </c>
      <c r="D24" s="9">
        <f>'ERAP 2 Financial'!D7+'ERAP 1 Financial'!D7</f>
        <v>1502720.1400000001</v>
      </c>
      <c r="E24" s="9">
        <f>'ERAP 2 Financial'!E7+'ERAP 1 Financial'!E7</f>
        <v>15070436.41</v>
      </c>
      <c r="F24" s="9">
        <f>'ERAP 2 Financial'!F7+'ERAP 1 Financial'!F7</f>
        <v>0</v>
      </c>
      <c r="G24" s="9">
        <f>'ERAP 2 Financial'!G7+'ERAP 1 Financial'!G7</f>
        <v>15070436.41</v>
      </c>
      <c r="H24">
        <f t="shared" si="0"/>
        <v>0.50192691377916743</v>
      </c>
    </row>
    <row r="25" spans="1:8" ht="15.5" x14ac:dyDescent="0.35">
      <c r="A25" s="28" t="s">
        <v>49</v>
      </c>
      <c r="B25" s="10">
        <f>'ERAP 2 Financial'!B23+'ERAP 1 Financial'!B23</f>
        <v>14853887.199999999</v>
      </c>
      <c r="C25" s="8">
        <f>'ERAP 2 Financial'!C23+'ERAP 1 Financial'!C23</f>
        <v>18370180.670000002</v>
      </c>
      <c r="D25" s="9">
        <f>'ERAP 2 Financial'!D23+'ERAP 1 Financial'!D23</f>
        <v>623860.27999999991</v>
      </c>
      <c r="E25" s="9">
        <f>'ERAP 2 Financial'!E23+'ERAP 1 Financial'!E23</f>
        <v>9221878.9699999988</v>
      </c>
      <c r="F25" s="9">
        <f>'ERAP 2 Financial'!F23+'ERAP 1 Financial'!F23</f>
        <v>30389.360000000001</v>
      </c>
      <c r="G25" s="9">
        <f>'ERAP 2 Financial'!G23+'ERAP 1 Financial'!G23</f>
        <v>9191489.6099999994</v>
      </c>
      <c r="H25">
        <f t="shared" si="0"/>
        <v>0.49799737217282369</v>
      </c>
    </row>
    <row r="26" spans="1:8" ht="15.5" x14ac:dyDescent="0.35">
      <c r="A26" s="28" t="s">
        <v>75</v>
      </c>
      <c r="B26" s="10">
        <f>'ERAP 2 Financial'!B49+'ERAP 1 Financial'!B49</f>
        <v>16294233.800000001</v>
      </c>
      <c r="C26" s="8">
        <f>'ERAP 2 Financial'!C49+'ERAP 1 Financial'!C49</f>
        <v>19280863</v>
      </c>
      <c r="D26" s="9">
        <f>'ERAP 2 Financial'!D49+'ERAP 1 Financial'!D49</f>
        <v>0</v>
      </c>
      <c r="E26" s="9">
        <f>'ERAP 2 Financial'!E49+'ERAP 1 Financial'!E49</f>
        <v>9776727.5999999996</v>
      </c>
      <c r="F26" s="9">
        <f>'ERAP 2 Financial'!F49+'ERAP 1 Financial'!F49</f>
        <v>0</v>
      </c>
      <c r="G26" s="9">
        <f>'ERAP 2 Financial'!G49+'ERAP 1 Financial'!G49</f>
        <v>9776727.5999999996</v>
      </c>
      <c r="H26">
        <f t="shared" si="0"/>
        <v>0.49293101662513761</v>
      </c>
    </row>
    <row r="27" spans="1:8" ht="15.5" x14ac:dyDescent="0.35">
      <c r="A27" s="28" t="s">
        <v>73</v>
      </c>
      <c r="B27" s="10">
        <f>'ERAP 2 Financial'!B47+'ERAP 1 Financial'!B47</f>
        <v>49137764.5</v>
      </c>
      <c r="C27" s="8">
        <f>'ERAP 2 Financial'!C47+'ERAP 1 Financial'!C47</f>
        <v>53185602.649999999</v>
      </c>
      <c r="D27" s="9">
        <f>'ERAP 2 Financial'!D47+'ERAP 1 Financial'!D47</f>
        <v>3379605.6700000004</v>
      </c>
      <c r="E27" s="9">
        <f>'ERAP 2 Financial'!E47+'ERAP 1 Financial'!E47</f>
        <v>27012874.780000001</v>
      </c>
      <c r="F27" s="9">
        <f>'ERAP 2 Financial'!F47+'ERAP 1 Financial'!F47</f>
        <v>0</v>
      </c>
      <c r="G27" s="9">
        <f>'ERAP 2 Financial'!G47+'ERAP 1 Financial'!G47</f>
        <v>27012874.780000001</v>
      </c>
      <c r="H27">
        <f t="shared" si="0"/>
        <v>0.49210174494469133</v>
      </c>
    </row>
    <row r="28" spans="1:8" ht="15.5" x14ac:dyDescent="0.35">
      <c r="A28" s="28" t="s">
        <v>51</v>
      </c>
      <c r="B28" s="7">
        <f>'ERAP 2 Financial'!B25+'ERAP 1 Financial'!B25</f>
        <v>0</v>
      </c>
      <c r="C28" s="8">
        <f>'ERAP 2 Financial'!C25+'ERAP 1 Financial'!C25</f>
        <v>3476001.6100000003</v>
      </c>
      <c r="D28" s="9">
        <f>'ERAP 2 Financial'!D25+'ERAP 1 Financial'!D25</f>
        <v>136344.48000000001</v>
      </c>
      <c r="E28" s="9">
        <f>'ERAP 2 Financial'!E25+'ERAP 1 Financial'!E25</f>
        <v>1809095.32</v>
      </c>
      <c r="F28" s="9">
        <f>'ERAP 2 Financial'!F25+'ERAP 1 Financial'!F25</f>
        <v>0</v>
      </c>
      <c r="G28" s="9">
        <f>'ERAP 2 Financial'!G25+'ERAP 1 Financial'!G25</f>
        <v>1809095.32</v>
      </c>
      <c r="H28">
        <f t="shared" si="0"/>
        <v>0.47954704198195125</v>
      </c>
    </row>
    <row r="29" spans="1:8" ht="15.5" x14ac:dyDescent="0.35">
      <c r="A29" s="28" t="s">
        <v>62</v>
      </c>
      <c r="B29" s="10">
        <f>'ERAP 2 Financial'!B36+'ERAP 1 Financial'!B36</f>
        <v>11191107.300000001</v>
      </c>
      <c r="C29" s="8">
        <f>'ERAP 2 Financial'!C36+'ERAP 1 Financial'!C36</f>
        <v>14453966.91</v>
      </c>
      <c r="D29" s="9">
        <f>'ERAP 2 Financial'!D36+'ERAP 1 Financial'!D36</f>
        <v>959342.74</v>
      </c>
      <c r="E29" s="9">
        <f>'ERAP 2 Financial'!E36+'ERAP 1 Financial'!E36</f>
        <v>7531497.4699999997</v>
      </c>
      <c r="F29" s="9">
        <f>'ERAP 2 Financial'!F36+'ERAP 1 Financial'!F36</f>
        <v>992016</v>
      </c>
      <c r="G29" s="9">
        <f>'ERAP 2 Financial'!G36+'ERAP 1 Financial'!G36</f>
        <v>6539481.4699999997</v>
      </c>
      <c r="H29">
        <f t="shared" si="0"/>
        <v>0.47893214943024942</v>
      </c>
    </row>
    <row r="30" spans="1:8" ht="15.5" x14ac:dyDescent="0.35">
      <c r="A30" s="28" t="s">
        <v>31</v>
      </c>
      <c r="B30" s="7">
        <f>'ERAP 2 Financial'!B5+'ERAP 1 Financial'!B5</f>
        <v>0</v>
      </c>
      <c r="C30" s="8">
        <f>'ERAP 2 Financial'!C5+'ERAP 1 Financial'!C5</f>
        <v>19855225.619999997</v>
      </c>
      <c r="D30" s="9">
        <f>'ERAP 2 Financial'!D5+'ERAP 1 Financial'!D5</f>
        <v>248712.05000000002</v>
      </c>
      <c r="E30" s="9">
        <f>'ERAP 2 Financial'!E5+'ERAP 1 Financial'!E5</f>
        <v>10379594.01</v>
      </c>
      <c r="F30" s="9">
        <f>'ERAP 2 Financial'!F5+'ERAP 1 Financial'!F5</f>
        <v>201649.79</v>
      </c>
      <c r="G30" s="9">
        <f>'ERAP 2 Financial'!G5+'ERAP 1 Financial'!G5</f>
        <v>10177944.219999999</v>
      </c>
      <c r="H30">
        <f t="shared" si="0"/>
        <v>0.47723615895128763</v>
      </c>
    </row>
    <row r="31" spans="1:8" ht="15.5" x14ac:dyDescent="0.35">
      <c r="A31" s="28" t="s">
        <v>36</v>
      </c>
      <c r="B31" s="10">
        <f>'ERAP 2 Financial'!B10+'ERAP 1 Financial'!B10</f>
        <v>33533184.5</v>
      </c>
      <c r="C31" s="8">
        <f>'ERAP 2 Financial'!C10+'ERAP 1 Financial'!C10</f>
        <v>41839651.549999997</v>
      </c>
      <c r="D31" s="9">
        <f>'ERAP 2 Financial'!D10+'ERAP 1 Financial'!D10</f>
        <v>2021246.8499999996</v>
      </c>
      <c r="E31" s="9">
        <f>'ERAP 2 Financial'!E10+'ERAP 1 Financial'!E10</f>
        <v>21954116.240000002</v>
      </c>
      <c r="F31" s="9">
        <f>'ERAP 2 Financial'!F10+'ERAP 1 Financial'!F10</f>
        <v>0</v>
      </c>
      <c r="G31" s="9">
        <f>'ERAP 2 Financial'!G10+'ERAP 1 Financial'!G10</f>
        <v>21954116.240000002</v>
      </c>
      <c r="H31">
        <f t="shared" si="0"/>
        <v>0.47527965872841971</v>
      </c>
    </row>
    <row r="32" spans="1:8" ht="15.5" x14ac:dyDescent="0.35">
      <c r="A32" s="28" t="s">
        <v>88</v>
      </c>
      <c r="B32" s="7">
        <f>'ERAP 2 Financial'!B62+'ERAP 1 Financial'!B62</f>
        <v>0</v>
      </c>
      <c r="C32" s="8">
        <f>'ERAP 2 Financial'!C62+'ERAP 1 Financial'!C62</f>
        <v>5358560.2700000005</v>
      </c>
      <c r="D32" s="9">
        <f>'ERAP 2 Financial'!D62+'ERAP 1 Financial'!D62</f>
        <v>118606.62000000001</v>
      </c>
      <c r="E32" s="9">
        <f>'ERAP 2 Financial'!E62+'ERAP 1 Financial'!E62</f>
        <v>2824595.72</v>
      </c>
      <c r="F32" s="9">
        <f>'ERAP 2 Financial'!F62+'ERAP 1 Financial'!F62</f>
        <v>16283.89</v>
      </c>
      <c r="G32" s="9">
        <f>'ERAP 2 Financial'!G62+'ERAP 1 Financial'!G62</f>
        <v>2808311.83</v>
      </c>
      <c r="H32">
        <f t="shared" si="0"/>
        <v>0.47288159922105344</v>
      </c>
    </row>
    <row r="33" spans="1:8" ht="15.5" x14ac:dyDescent="0.35">
      <c r="A33" s="28" t="s">
        <v>79</v>
      </c>
      <c r="B33" s="7">
        <f>'ERAP 2 Financial'!B53+'ERAP 1 Financial'!B53</f>
        <v>0</v>
      </c>
      <c r="C33" s="8">
        <f>'ERAP 2 Financial'!C53+'ERAP 1 Financial'!C53</f>
        <v>6764412.7300000004</v>
      </c>
      <c r="D33" s="9">
        <f>'ERAP 2 Financial'!D53+'ERAP 1 Financial'!D53</f>
        <v>350137.13</v>
      </c>
      <c r="E33" s="9">
        <f>'ERAP 2 Financial'!E53+'ERAP 1 Financial'!E53</f>
        <v>3587299.2600000002</v>
      </c>
      <c r="F33" s="9">
        <f>'ERAP 2 Financial'!F53+'ERAP 1 Financial'!F53</f>
        <v>67112.509999999995</v>
      </c>
      <c r="G33" s="9">
        <f>'ERAP 2 Financial'!G53+'ERAP 1 Financial'!G53</f>
        <v>3520186.75</v>
      </c>
      <c r="H33">
        <f t="shared" si="0"/>
        <v>0.46968060596148753</v>
      </c>
    </row>
    <row r="34" spans="1:8" ht="15.5" x14ac:dyDescent="0.35">
      <c r="A34" s="28" t="s">
        <v>40</v>
      </c>
      <c r="B34" s="7">
        <f>'ERAP 2 Financial'!B14+'ERAP 1 Financial'!B14</f>
        <v>0</v>
      </c>
      <c r="C34" s="8">
        <f>'ERAP 2 Financial'!C14+'ERAP 1 Financial'!C14</f>
        <v>6394071.6399999997</v>
      </c>
      <c r="D34" s="9">
        <f>'ERAP 2 Financial'!D14+'ERAP 1 Financial'!D14</f>
        <v>0</v>
      </c>
      <c r="E34" s="9">
        <f>'ERAP 2 Financial'!E14+'ERAP 1 Financial'!E14</f>
        <v>3440946.64</v>
      </c>
      <c r="F34" s="9">
        <f>'ERAP 2 Financial'!F14+'ERAP 1 Financial'!F14</f>
        <v>0</v>
      </c>
      <c r="G34" s="9">
        <f>'ERAP 2 Financial'!G14+'ERAP 1 Financial'!G14</f>
        <v>3440946.64</v>
      </c>
      <c r="H34">
        <f t="shared" ref="H34:H69" si="1">(C34-E34)/C34</f>
        <v>0.46185359912545487</v>
      </c>
    </row>
    <row r="35" spans="1:8" ht="15.5" x14ac:dyDescent="0.35">
      <c r="A35" s="28" t="s">
        <v>28</v>
      </c>
      <c r="B35" s="7">
        <f>'ERAP 2 Financial'!B2+'ERAP 1 Financial'!B2</f>
        <v>0</v>
      </c>
      <c r="C35" s="8">
        <f>'ERAP 2 Financial'!C2+'ERAP 1 Financial'!C2</f>
        <v>12297485.83</v>
      </c>
      <c r="D35" s="9">
        <f>'ERAP 2 Financial'!D2+'ERAP 1 Financial'!D2</f>
        <v>289987.67999999993</v>
      </c>
      <c r="E35" s="9">
        <f>'ERAP 2 Financial'!E2+'ERAP 1 Financial'!E2</f>
        <v>6679598.5800000001</v>
      </c>
      <c r="F35" s="9">
        <f>'ERAP 2 Financial'!F2+'ERAP 1 Financial'!F2</f>
        <v>0</v>
      </c>
      <c r="G35" s="9">
        <f>'ERAP 2 Financial'!G2+'ERAP 1 Financial'!G2</f>
        <v>6679598.5800000001</v>
      </c>
      <c r="H35">
        <f t="shared" si="1"/>
        <v>0.45683217916747132</v>
      </c>
    </row>
    <row r="36" spans="1:8" ht="15.5" x14ac:dyDescent="0.35">
      <c r="A36" s="28" t="s">
        <v>89</v>
      </c>
      <c r="B36" s="7">
        <f>'ERAP 2 Financial'!B63+'ERAP 1 Financial'!B63</f>
        <v>0</v>
      </c>
      <c r="C36" s="8">
        <f>'ERAP 2 Financial'!C63+'ERAP 1 Financial'!C63</f>
        <v>4176643.74</v>
      </c>
      <c r="D36" s="9">
        <f>'ERAP 2 Financial'!D63+'ERAP 1 Financial'!D63</f>
        <v>88837.530000000013</v>
      </c>
      <c r="E36" s="9">
        <f>'ERAP 2 Financial'!E63+'ERAP 1 Financial'!E63</f>
        <v>2276198.75</v>
      </c>
      <c r="F36" s="9">
        <f>'ERAP 2 Financial'!F63+'ERAP 1 Financial'!F63</f>
        <v>0</v>
      </c>
      <c r="G36" s="9">
        <f>'ERAP 2 Financial'!G63+'ERAP 1 Financial'!G63</f>
        <v>2276198.75</v>
      </c>
      <c r="H36">
        <f t="shared" si="1"/>
        <v>0.45501725986329877</v>
      </c>
    </row>
    <row r="37" spans="1:8" ht="15.5" x14ac:dyDescent="0.35">
      <c r="A37" s="28" t="s">
        <v>94</v>
      </c>
      <c r="B37" s="10">
        <f>'ERAP 2 Financial'!B68+'ERAP 1 Financial'!B68</f>
        <v>23967951.399999999</v>
      </c>
      <c r="C37" s="9">
        <f>'ERAP 2 Financial'!C68+'ERAP 1 Financial'!C68</f>
        <v>32195390.800000001</v>
      </c>
      <c r="D37" s="9">
        <f>'ERAP 2 Financial'!D68+'ERAP 1 Financial'!D68</f>
        <v>631273.87000000023</v>
      </c>
      <c r="E37" s="9">
        <f>'ERAP 2 Financial'!E68+'ERAP 1 Financial'!E68</f>
        <v>17650962.77</v>
      </c>
      <c r="F37" s="9">
        <f>'ERAP 2 Financial'!F68+'ERAP 1 Financial'!F68</f>
        <v>0</v>
      </c>
      <c r="G37" s="9">
        <f>'ERAP 2 Financial'!G68+'ERAP 1 Financial'!G68</f>
        <v>17650962.77</v>
      </c>
      <c r="H37">
        <f t="shared" si="1"/>
        <v>0.45175497698881795</v>
      </c>
    </row>
    <row r="38" spans="1:8" ht="15.5" x14ac:dyDescent="0.35">
      <c r="A38" s="28" t="s">
        <v>56</v>
      </c>
      <c r="B38" s="7">
        <f>'ERAP 2 Financial'!B30+'ERAP 1 Financial'!B30</f>
        <v>0</v>
      </c>
      <c r="C38" s="8">
        <f>'ERAP 2 Financial'!C30+'ERAP 1 Financial'!C30</f>
        <v>1734629.69</v>
      </c>
      <c r="D38" s="9">
        <f>'ERAP 2 Financial'!D30+'ERAP 1 Financial'!D30</f>
        <v>42349.85</v>
      </c>
      <c r="E38" s="9">
        <f>'ERAP 2 Financial'!E30+'ERAP 1 Financial'!E30</f>
        <v>951987.41</v>
      </c>
      <c r="F38" s="9">
        <f>'ERAP 2 Financial'!F30+'ERAP 1 Financial'!F30</f>
        <v>0</v>
      </c>
      <c r="G38" s="9">
        <f>'ERAP 2 Financial'!G30+'ERAP 1 Financial'!G30</f>
        <v>951987.41</v>
      </c>
      <c r="H38">
        <f t="shared" si="1"/>
        <v>0.45118695045511409</v>
      </c>
    </row>
    <row r="39" spans="1:8" ht="15.5" x14ac:dyDescent="0.35">
      <c r="A39" s="28" t="s">
        <v>60</v>
      </c>
      <c r="B39" s="7">
        <f>'ERAP 2 Financial'!B34+'ERAP 1 Financial'!B34</f>
        <v>0</v>
      </c>
      <c r="C39" s="8">
        <f>'ERAP 2 Financial'!C34+'ERAP 1 Financial'!C34</f>
        <v>4762572.2200000007</v>
      </c>
      <c r="D39" s="9">
        <f>'ERAP 2 Financial'!D34+'ERAP 1 Financial'!D34</f>
        <v>189212.91999999998</v>
      </c>
      <c r="E39" s="9">
        <f>'ERAP 2 Financial'!E34+'ERAP 1 Financial'!E34</f>
        <v>2614012.39</v>
      </c>
      <c r="F39" s="9">
        <f>'ERAP 2 Financial'!F34+'ERAP 1 Financial'!F34</f>
        <v>0</v>
      </c>
      <c r="G39" s="9">
        <f>'ERAP 2 Financial'!G34+'ERAP 1 Financial'!G34</f>
        <v>2614012.39</v>
      </c>
      <c r="H39">
        <f t="shared" si="1"/>
        <v>0.45113433051520219</v>
      </c>
    </row>
    <row r="40" spans="1:8" ht="15.5" x14ac:dyDescent="0.35">
      <c r="A40" s="28" t="s">
        <v>63</v>
      </c>
      <c r="B40" s="10">
        <f>'ERAP 2 Financial'!B37+'ERAP 1 Financial'!B37</f>
        <v>29127387.300000001</v>
      </c>
      <c r="C40" s="8">
        <f>'ERAP 2 Financial'!C37+'ERAP 1 Financial'!C37</f>
        <v>36022581.68</v>
      </c>
      <c r="D40" s="9">
        <f>'ERAP 2 Financial'!D37+'ERAP 1 Financial'!D37</f>
        <v>3158555.6899999995</v>
      </c>
      <c r="E40" s="9">
        <f>'ERAP 2 Financial'!E37+'ERAP 1 Financial'!E37</f>
        <v>19788221.490000002</v>
      </c>
      <c r="F40" s="9">
        <f>'ERAP 2 Financial'!F37+'ERAP 1 Financial'!F37</f>
        <v>0</v>
      </c>
      <c r="G40" s="9">
        <f>'ERAP 2 Financial'!G37+'ERAP 1 Financial'!G37</f>
        <v>19788221.490000002</v>
      </c>
      <c r="H40">
        <f t="shared" si="1"/>
        <v>0.4506717573497358</v>
      </c>
    </row>
    <row r="41" spans="1:8" ht="16" thickBot="1" x14ac:dyDescent="0.4">
      <c r="A41" s="28" t="s">
        <v>67</v>
      </c>
      <c r="B41" s="10">
        <f>'ERAP 2 Financial'!B41+'ERAP 1 Financial'!B41</f>
        <v>16941765.199999999</v>
      </c>
      <c r="C41" s="8">
        <f>'ERAP 2 Financial'!C41+'ERAP 1 Financial'!C41</f>
        <v>22757337.350000001</v>
      </c>
      <c r="D41" s="9">
        <f>'ERAP 2 Financial'!D41+'ERAP 1 Financial'!D41</f>
        <v>1663555.2799999998</v>
      </c>
      <c r="E41" s="9">
        <f>'ERAP 2 Financial'!E41+'ERAP 1 Financial'!E41</f>
        <v>12675145.92</v>
      </c>
      <c r="F41" s="9">
        <f>'ERAP 2 Financial'!F41+'ERAP 1 Financial'!F41</f>
        <v>0</v>
      </c>
      <c r="G41" s="9">
        <f>'ERAP 2 Financial'!G41+'ERAP 1 Financial'!G41</f>
        <v>12675145.92</v>
      </c>
      <c r="H41">
        <f t="shared" si="1"/>
        <v>0.44303036312813637</v>
      </c>
    </row>
    <row r="42" spans="1:8" ht="15.5" x14ac:dyDescent="0.35">
      <c r="A42" s="28" t="s">
        <v>92</v>
      </c>
      <c r="B42" s="10">
        <f>'ERAP 2 Financial'!B66+'ERAP 1 Financial'!B66</f>
        <v>18622080.5</v>
      </c>
      <c r="C42" s="8">
        <f>'ERAP 2 Financial'!C66+'ERAP 1 Financial'!C66</f>
        <v>23122965.32</v>
      </c>
      <c r="D42" s="9">
        <f>'ERAP 2 Financial'!D66+'ERAP 1 Financial'!D66</f>
        <v>540557.49000000011</v>
      </c>
      <c r="E42" s="9">
        <f>'ERAP 2 Financial'!E66+'ERAP 1 Financial'!E66</f>
        <v>13107003.24</v>
      </c>
      <c r="F42" s="9">
        <f>'ERAP 2 Financial'!F66+'ERAP 1 Financial'!F66</f>
        <v>0</v>
      </c>
      <c r="G42" s="9">
        <f>'ERAP 2 Financial'!G66+'ERAP 1 Financial'!G66</f>
        <v>13107003.24</v>
      </c>
      <c r="H42">
        <f t="shared" si="1"/>
        <v>0.43316079669664098</v>
      </c>
    </row>
    <row r="43" spans="1:8" ht="15.5" x14ac:dyDescent="0.35">
      <c r="A43" s="28" t="s">
        <v>37</v>
      </c>
      <c r="B43" s="7">
        <f>'ERAP 2 Financial'!B11+'ERAP 1 Financial'!B11</f>
        <v>0</v>
      </c>
      <c r="C43" s="8">
        <f>'ERAP 2 Financial'!C11+'ERAP 1 Financial'!C11</f>
        <v>18583382.090000004</v>
      </c>
      <c r="D43" s="9">
        <f>'ERAP 2 Financial'!D11+'ERAP 1 Financial'!D11</f>
        <v>627091.45000000007</v>
      </c>
      <c r="E43" s="9">
        <f>'ERAP 2 Financial'!E11+'ERAP 1 Financial'!E11</f>
        <v>11258449.75</v>
      </c>
      <c r="F43" s="9">
        <f>'ERAP 2 Financial'!F11+'ERAP 1 Financial'!F11</f>
        <v>0</v>
      </c>
      <c r="G43" s="9">
        <f>'ERAP 2 Financial'!G11+'ERAP 1 Financial'!G11</f>
        <v>11258449.75</v>
      </c>
      <c r="H43">
        <f t="shared" si="1"/>
        <v>0.39416572852697568</v>
      </c>
    </row>
    <row r="44" spans="1:8" ht="15.5" x14ac:dyDescent="0.35">
      <c r="A44" s="28" t="s">
        <v>64</v>
      </c>
      <c r="B44" s="7">
        <f>'ERAP 2 Financial'!B38+'ERAP 1 Financial'!B38</f>
        <v>0</v>
      </c>
      <c r="C44" s="8">
        <f>'ERAP 2 Financial'!C38+'ERAP 1 Financial'!C38</f>
        <v>10208647.859999999</v>
      </c>
      <c r="D44" s="9">
        <f>'ERAP 2 Financial'!D38+'ERAP 1 Financial'!D38</f>
        <v>125174.59000000001</v>
      </c>
      <c r="E44" s="9">
        <f>'ERAP 2 Financial'!E38+'ERAP 1 Financial'!E38</f>
        <v>6200045</v>
      </c>
      <c r="F44" s="9">
        <f>'ERAP 2 Financial'!F38+'ERAP 1 Financial'!F38</f>
        <v>0</v>
      </c>
      <c r="G44" s="9">
        <f>'ERAP 2 Financial'!G38+'ERAP 1 Financial'!G38</f>
        <v>6200045</v>
      </c>
      <c r="H44">
        <f t="shared" si="1"/>
        <v>0.39266736545068759</v>
      </c>
    </row>
    <row r="45" spans="1:8" ht="16" thickBot="1" x14ac:dyDescent="0.4">
      <c r="A45" s="28" t="s">
        <v>71</v>
      </c>
      <c r="B45" s="7">
        <f>'ERAP 2 Financial'!B45+'ERAP 1 Financial'!B45</f>
        <v>0</v>
      </c>
      <c r="C45" s="8">
        <f>'ERAP 2 Financial'!C45+'ERAP 1 Financial'!C45</f>
        <v>5077239</v>
      </c>
      <c r="D45" s="9">
        <f>'ERAP 2 Financial'!D45+'ERAP 1 Financial'!D45</f>
        <v>175903.75999999998</v>
      </c>
      <c r="E45" s="9">
        <f>'ERAP 2 Financial'!E45+'ERAP 1 Financial'!E45</f>
        <v>3092005.89</v>
      </c>
      <c r="F45" s="9">
        <f>'ERAP 2 Financial'!F45+'ERAP 1 Financial'!F45</f>
        <v>4809</v>
      </c>
      <c r="G45" s="9">
        <f>'ERAP 2 Financial'!G45+'ERAP 1 Financial'!G45</f>
        <v>3087196.89</v>
      </c>
      <c r="H45">
        <f t="shared" si="1"/>
        <v>0.39100643282697545</v>
      </c>
    </row>
    <row r="46" spans="1:8" ht="15.5" x14ac:dyDescent="0.35">
      <c r="A46" s="28" t="s">
        <v>83</v>
      </c>
      <c r="B46" s="7">
        <f>'ERAP 2 Financial'!B57+'ERAP 1 Financial'!B57</f>
        <v>0</v>
      </c>
      <c r="C46" s="8">
        <f>'ERAP 2 Financial'!C57+'ERAP 1 Financial'!C57</f>
        <v>7870811.540000001</v>
      </c>
      <c r="D46" s="9">
        <f>'ERAP 2 Financial'!D57+'ERAP 1 Financial'!D57</f>
        <v>161078.91</v>
      </c>
      <c r="E46" s="9">
        <f>'ERAP 2 Financial'!E57+'ERAP 1 Financial'!E57</f>
        <v>4876506.18</v>
      </c>
      <c r="F46" s="9">
        <f>'ERAP 2 Financial'!F57+'ERAP 1 Financial'!F57</f>
        <v>0</v>
      </c>
      <c r="G46" s="9">
        <f>'ERAP 2 Financial'!G57+'ERAP 1 Financial'!G57</f>
        <v>4876506.18</v>
      </c>
      <c r="H46">
        <f t="shared" si="1"/>
        <v>0.38043159142900795</v>
      </c>
    </row>
    <row r="47" spans="1:8" ht="15.5" x14ac:dyDescent="0.35">
      <c r="A47" s="28" t="s">
        <v>65</v>
      </c>
      <c r="B47" s="7">
        <f>'ERAP 2 Financial'!B39+'ERAP 1 Financial'!B39</f>
        <v>0</v>
      </c>
      <c r="C47" s="8">
        <f>'ERAP 2 Financial'!C39+'ERAP 1 Financial'!C39</f>
        <v>13757433.01</v>
      </c>
      <c r="D47" s="9">
        <f>'ERAP 2 Financial'!D39+'ERAP 1 Financial'!D39</f>
        <v>131420.28</v>
      </c>
      <c r="E47" s="9">
        <f>'ERAP 2 Financial'!E39+'ERAP 1 Financial'!E39</f>
        <v>8658597.5299999993</v>
      </c>
      <c r="F47" s="9">
        <f>'ERAP 2 Financial'!F39+'ERAP 1 Financial'!F39</f>
        <v>0</v>
      </c>
      <c r="G47" s="9">
        <f>'ERAP 2 Financial'!G39+'ERAP 1 Financial'!G39</f>
        <v>8658597.5299999993</v>
      </c>
      <c r="H47">
        <f t="shared" si="1"/>
        <v>0.37062404565544749</v>
      </c>
    </row>
    <row r="48" spans="1:8" ht="15.5" x14ac:dyDescent="0.35">
      <c r="A48" s="28" t="s">
        <v>82</v>
      </c>
      <c r="B48" s="7">
        <f>'ERAP 2 Financial'!B56+'ERAP 1 Financial'!B56</f>
        <v>0</v>
      </c>
      <c r="C48" s="8">
        <f>'ERAP 2 Financial'!C56+'ERAP 1 Financial'!C56</f>
        <v>4819715.72</v>
      </c>
      <c r="D48" s="9">
        <f>'ERAP 2 Financial'!D56+'ERAP 1 Financial'!D56</f>
        <v>126229.33000000002</v>
      </c>
      <c r="E48" s="9">
        <f>'ERAP 2 Financial'!E56+'ERAP 1 Financial'!E56</f>
        <v>3038198.96</v>
      </c>
      <c r="F48" s="9">
        <f>'ERAP 2 Financial'!F56+'ERAP 1 Financial'!F56</f>
        <v>929.46</v>
      </c>
      <c r="G48" s="9">
        <f>'ERAP 2 Financial'!G56+'ERAP 1 Financial'!G56</f>
        <v>3037269.5</v>
      </c>
      <c r="H48">
        <f t="shared" si="1"/>
        <v>0.36963108687248464</v>
      </c>
    </row>
    <row r="49" spans="1:8" ht="15.5" x14ac:dyDescent="0.35">
      <c r="A49" s="28" t="s">
        <v>87</v>
      </c>
      <c r="B49" s="7">
        <f>'ERAP 2 Financial'!B61+'ERAP 1 Financial'!B61</f>
        <v>0</v>
      </c>
      <c r="C49" s="8">
        <f>'ERAP 2 Financial'!C61+'ERAP 1 Financial'!C61</f>
        <v>5363026.1099999994</v>
      </c>
      <c r="D49" s="9">
        <f>'ERAP 2 Financial'!D61+'ERAP 1 Financial'!D61</f>
        <v>141856.02000000002</v>
      </c>
      <c r="E49" s="9">
        <f>'ERAP 2 Financial'!E61+'ERAP 1 Financial'!E61</f>
        <v>3438117.33</v>
      </c>
      <c r="F49" s="9">
        <f>'ERAP 2 Financial'!F61+'ERAP 1 Financial'!F61</f>
        <v>3548.12</v>
      </c>
      <c r="G49" s="9">
        <f>'ERAP 2 Financial'!G61+'ERAP 1 Financial'!G61</f>
        <v>3434569.21</v>
      </c>
      <c r="H49">
        <f t="shared" si="1"/>
        <v>0.35892213472740292</v>
      </c>
    </row>
    <row r="50" spans="1:8" ht="15.5" x14ac:dyDescent="0.35">
      <c r="A50" s="28" t="s">
        <v>58</v>
      </c>
      <c r="B50" s="7">
        <f>'ERAP 2 Financial'!B32+'ERAP 1 Financial'!B32</f>
        <v>0</v>
      </c>
      <c r="C50" s="8">
        <f>'ERAP 2 Financial'!C32+'ERAP 1 Financial'!C32</f>
        <v>5389409.6600000001</v>
      </c>
      <c r="D50" s="9">
        <f>'ERAP 2 Financial'!D32+'ERAP 1 Financial'!D32</f>
        <v>126937.19999999998</v>
      </c>
      <c r="E50" s="9">
        <f>'ERAP 2 Financial'!E32+'ERAP 1 Financial'!E32</f>
        <v>3498627.96</v>
      </c>
      <c r="F50" s="9">
        <f>'ERAP 2 Financial'!F32+'ERAP 1 Financial'!F32</f>
        <v>0</v>
      </c>
      <c r="G50" s="9">
        <f>'ERAP 2 Financial'!G32+'ERAP 1 Financial'!G32</f>
        <v>3498627.96</v>
      </c>
      <c r="H50">
        <f t="shared" si="1"/>
        <v>0.35083280345773532</v>
      </c>
    </row>
    <row r="51" spans="1:8" ht="15.5" x14ac:dyDescent="0.35">
      <c r="A51" s="28" t="s">
        <v>53</v>
      </c>
      <c r="B51" s="7">
        <f>'ERAP 2 Financial'!B27+'ERAP 1 Financial'!B27</f>
        <v>0</v>
      </c>
      <c r="C51" s="8">
        <f>'ERAP 2 Financial'!C27+'ERAP 1 Financial'!C27</f>
        <v>12935175.26</v>
      </c>
      <c r="D51" s="9">
        <f>'ERAP 2 Financial'!D27+'ERAP 1 Financial'!D27</f>
        <v>235078.36</v>
      </c>
      <c r="E51" s="9">
        <f>'ERAP 2 Financial'!E27+'ERAP 1 Financial'!E27</f>
        <v>8546834.0800000001</v>
      </c>
      <c r="F51" s="9">
        <f>'ERAP 2 Financial'!F27+'ERAP 1 Financial'!F27</f>
        <v>250680.87</v>
      </c>
      <c r="G51" s="9">
        <f>'ERAP 2 Financial'!G27+'ERAP 1 Financial'!G27</f>
        <v>8296153.21</v>
      </c>
      <c r="H51">
        <f t="shared" si="1"/>
        <v>0.3392564145280858</v>
      </c>
    </row>
    <row r="52" spans="1:8" ht="15.5" x14ac:dyDescent="0.35">
      <c r="A52" s="28" t="s">
        <v>74</v>
      </c>
      <c r="B52" s="7">
        <f>'ERAP 2 Financial'!B48+'ERAP 1 Financial'!B48</f>
        <v>0</v>
      </c>
      <c r="C52" s="8">
        <f>'ERAP 2 Financial'!C48+'ERAP 1 Financial'!C48</f>
        <v>2216564.15</v>
      </c>
      <c r="D52" s="9">
        <f>'ERAP 2 Financial'!D48+'ERAP 1 Financial'!D48</f>
        <v>61753.999999999985</v>
      </c>
      <c r="E52" s="9">
        <f>'ERAP 2 Financial'!E48+'ERAP 1 Financial'!E48</f>
        <v>1500604.01</v>
      </c>
      <c r="F52" s="9">
        <f>'ERAP 2 Financial'!F48+'ERAP 1 Financial'!F48</f>
        <v>0</v>
      </c>
      <c r="G52" s="9">
        <f>'ERAP 2 Financial'!G48+'ERAP 1 Financial'!G48</f>
        <v>1500604.01</v>
      </c>
      <c r="H52">
        <f t="shared" si="1"/>
        <v>0.32300447519193159</v>
      </c>
    </row>
    <row r="53" spans="1:8" ht="15.5" x14ac:dyDescent="0.35">
      <c r="A53" s="28" t="s">
        <v>69</v>
      </c>
      <c r="B53" s="7">
        <f>'ERAP 2 Financial'!B43+'ERAP 1 Financial'!B43</f>
        <v>0</v>
      </c>
      <c r="C53" s="8">
        <f>'ERAP 2 Financial'!C43+'ERAP 1 Financial'!C43</f>
        <v>4849919.54</v>
      </c>
      <c r="D53" s="9">
        <f>'ERAP 2 Financial'!D43+'ERAP 1 Financial'!D43</f>
        <v>44973.11</v>
      </c>
      <c r="E53" s="9">
        <f>'ERAP 2 Financial'!E43+'ERAP 1 Financial'!E43</f>
        <v>3375981.51</v>
      </c>
      <c r="F53" s="9">
        <f>'ERAP 2 Financial'!F43+'ERAP 1 Financial'!F43</f>
        <v>0</v>
      </c>
      <c r="G53" s="9">
        <f>'ERAP 2 Financial'!G43+'ERAP 1 Financial'!G43</f>
        <v>3375981.51</v>
      </c>
      <c r="H53">
        <f t="shared" si="1"/>
        <v>0.30390979022303538</v>
      </c>
    </row>
    <row r="54" spans="1:8" ht="16" thickBot="1" x14ac:dyDescent="0.4">
      <c r="A54" s="28" t="s">
        <v>80</v>
      </c>
      <c r="B54" s="7">
        <f>'ERAP 2 Financial'!B54+'ERAP 1 Financial'!B54</f>
        <v>0</v>
      </c>
      <c r="C54" s="8">
        <f>'ERAP 2 Financial'!C54+'ERAP 1 Financial'!C54</f>
        <v>1452116.4100000001</v>
      </c>
      <c r="D54" s="9">
        <f>'ERAP 2 Financial'!D54+'ERAP 1 Financial'!D54</f>
        <v>12070.470000000001</v>
      </c>
      <c r="E54" s="9">
        <f>'ERAP 2 Financial'!E54+'ERAP 1 Financial'!E54</f>
        <v>1015264.24</v>
      </c>
      <c r="F54" s="9">
        <f>'ERAP 2 Financial'!F54+'ERAP 1 Financial'!F54</f>
        <v>0</v>
      </c>
      <c r="G54" s="9">
        <f>'ERAP 2 Financial'!G54+'ERAP 1 Financial'!G54</f>
        <v>1015264.24</v>
      </c>
      <c r="H54">
        <f t="shared" si="1"/>
        <v>0.3008382571752633</v>
      </c>
    </row>
    <row r="55" spans="1:8" ht="15.5" x14ac:dyDescent="0.35">
      <c r="A55" s="28" t="s">
        <v>90</v>
      </c>
      <c r="B55" s="10">
        <f>'ERAP 2 Financial'!B64+'ERAP 1 Financial'!B64</f>
        <v>11041180.1</v>
      </c>
      <c r="C55" s="8">
        <f>'ERAP 2 Financial'!C64+'ERAP 1 Financial'!C64</f>
        <v>13654908.640000001</v>
      </c>
      <c r="D55" s="9">
        <f>'ERAP 2 Financial'!D64+'ERAP 1 Financial'!D64</f>
        <v>390044.68000000005</v>
      </c>
      <c r="E55" s="9">
        <f>'ERAP 2 Financial'!E64+'ERAP 1 Financial'!E64</f>
        <v>9664196.9000000004</v>
      </c>
      <c r="F55" s="9">
        <f>'ERAP 2 Financial'!F64+'ERAP 1 Financial'!F64</f>
        <v>256006.56</v>
      </c>
      <c r="G55" s="9">
        <f>'ERAP 2 Financial'!G64+'ERAP 1 Financial'!G64</f>
        <v>9408190.3399999999</v>
      </c>
      <c r="H55">
        <f t="shared" si="1"/>
        <v>0.29225473748757358</v>
      </c>
    </row>
    <row r="56" spans="1:8" ht="15.5" x14ac:dyDescent="0.35">
      <c r="A56" s="28" t="s">
        <v>91</v>
      </c>
      <c r="B56" s="7">
        <f>'ERAP 2 Financial'!B65+'ERAP 1 Financial'!B65</f>
        <v>0</v>
      </c>
      <c r="C56" s="8">
        <f>'ERAP 2 Financial'!C65+'ERAP 1 Financial'!C65</f>
        <v>4767076.16</v>
      </c>
      <c r="D56" s="9">
        <f>'ERAP 2 Financial'!D65+'ERAP 1 Financial'!D65</f>
        <v>143993.79</v>
      </c>
      <c r="E56" s="9">
        <f>'ERAP 2 Financial'!E65+'ERAP 1 Financial'!E65</f>
        <v>3397658.99</v>
      </c>
      <c r="F56" s="9">
        <f>'ERAP 2 Financial'!F65+'ERAP 1 Financial'!F65</f>
        <v>58111.81</v>
      </c>
      <c r="G56" s="9">
        <f>'ERAP 2 Financial'!G65+'ERAP 1 Financial'!G65</f>
        <v>3339547.18</v>
      </c>
      <c r="H56">
        <f t="shared" si="1"/>
        <v>0.28726563705665653</v>
      </c>
    </row>
    <row r="57" spans="1:8" ht="15.5" x14ac:dyDescent="0.35">
      <c r="A57" s="28" t="s">
        <v>86</v>
      </c>
      <c r="B57" s="7">
        <f>'ERAP 2 Financial'!B60+'ERAP 1 Financial'!B60</f>
        <v>0</v>
      </c>
      <c r="C57" s="8">
        <f>'ERAP 2 Financial'!C60+'ERAP 1 Financial'!C60</f>
        <v>3845946.1599999997</v>
      </c>
      <c r="D57" s="9">
        <f>'ERAP 2 Financial'!D60+'ERAP 1 Financial'!D60</f>
        <v>119590.44</v>
      </c>
      <c r="E57" s="9">
        <f>'ERAP 2 Financial'!E60+'ERAP 1 Financial'!E60</f>
        <v>2758544.19</v>
      </c>
      <c r="F57" s="9">
        <f>'ERAP 2 Financial'!F60+'ERAP 1 Financial'!F60</f>
        <v>38275.06</v>
      </c>
      <c r="G57" s="9">
        <f>'ERAP 2 Financial'!G60+'ERAP 1 Financial'!G60</f>
        <v>2720269.13</v>
      </c>
      <c r="H57">
        <f t="shared" si="1"/>
        <v>0.28273977969571989</v>
      </c>
    </row>
    <row r="58" spans="1:8" ht="15.5" x14ac:dyDescent="0.35">
      <c r="A58" s="28" t="s">
        <v>85</v>
      </c>
      <c r="B58" s="7">
        <f>'ERAP 2 Financial'!B59+'ERAP 1 Financial'!B59</f>
        <v>0</v>
      </c>
      <c r="C58" s="8">
        <f>'ERAP 2 Financial'!C59+'ERAP 1 Financial'!C59</f>
        <v>4316959.1999999993</v>
      </c>
      <c r="D58" s="9">
        <f>'ERAP 2 Financial'!D59+'ERAP 1 Financial'!D59</f>
        <v>68168.25</v>
      </c>
      <c r="E58" s="9">
        <f>'ERAP 2 Financial'!E59+'ERAP 1 Financial'!E59</f>
        <v>3109467.1100000003</v>
      </c>
      <c r="F58" s="9">
        <f>'ERAP 2 Financial'!F59+'ERAP 1 Financial'!F59</f>
        <v>0</v>
      </c>
      <c r="G58" s="9">
        <f>'ERAP 2 Financial'!G59+'ERAP 1 Financial'!G59</f>
        <v>3109467.1100000003</v>
      </c>
      <c r="H58">
        <f t="shared" si="1"/>
        <v>0.2797089418866871</v>
      </c>
    </row>
    <row r="59" spans="1:8" ht="15.5" x14ac:dyDescent="0.35">
      <c r="A59" s="28" t="s">
        <v>57</v>
      </c>
      <c r="B59" s="7">
        <f>'ERAP 2 Financial'!B31+'ERAP 1 Financial'!B31</f>
        <v>0</v>
      </c>
      <c r="C59" s="8">
        <f>'ERAP 2 Financial'!C31+'ERAP 1 Financial'!C31</f>
        <v>3738938.54</v>
      </c>
      <c r="D59" s="9">
        <f>'ERAP 2 Financial'!D31+'ERAP 1 Financial'!D31</f>
        <v>92787.050000000017</v>
      </c>
      <c r="E59" s="9">
        <f>'ERAP 2 Financial'!E31+'ERAP 1 Financial'!E31</f>
        <v>2729637.65</v>
      </c>
      <c r="F59" s="9">
        <f>'ERAP 2 Financial'!F31+'ERAP 1 Financial'!F31</f>
        <v>9846.52</v>
      </c>
      <c r="G59" s="9">
        <f>'ERAP 2 Financial'!G31+'ERAP 1 Financial'!G31</f>
        <v>2719791.13</v>
      </c>
      <c r="H59">
        <f t="shared" si="1"/>
        <v>0.26994316146207636</v>
      </c>
    </row>
    <row r="60" spans="1:8" ht="15.5" x14ac:dyDescent="0.35">
      <c r="A60" s="28" t="s">
        <v>77</v>
      </c>
      <c r="B60" s="7">
        <f>'ERAP 2 Financial'!B51+'ERAP 1 Financial'!B51</f>
        <v>0</v>
      </c>
      <c r="C60" s="8">
        <f>'ERAP 2 Financial'!C51+'ERAP 1 Financial'!C51</f>
        <v>4055007.13</v>
      </c>
      <c r="D60" s="9">
        <f>'ERAP 2 Financial'!D51+'ERAP 1 Financial'!D51</f>
        <v>156460.42000000001</v>
      </c>
      <c r="E60" s="9">
        <f>'ERAP 2 Financial'!E51+'ERAP 1 Financial'!E51</f>
        <v>2992025.65</v>
      </c>
      <c r="F60" s="9">
        <f>'ERAP 2 Financial'!F51+'ERAP 1 Financial'!F51</f>
        <v>0</v>
      </c>
      <c r="G60" s="9">
        <f>'ERAP 2 Financial'!G51+'ERAP 1 Financial'!G51</f>
        <v>2992025.65</v>
      </c>
      <c r="H60">
        <f t="shared" si="1"/>
        <v>0.26214047125485573</v>
      </c>
    </row>
    <row r="61" spans="1:8" ht="15.5" x14ac:dyDescent="0.35">
      <c r="A61" s="28" t="s">
        <v>59</v>
      </c>
      <c r="B61" s="7">
        <f>'ERAP 2 Financial'!B33+'ERAP 1 Financial'!B33</f>
        <v>0</v>
      </c>
      <c r="C61" s="8">
        <f>'ERAP 2 Financial'!C33+'ERAP 1 Financial'!C33</f>
        <v>6543640.9399999995</v>
      </c>
      <c r="D61" s="9">
        <f>'ERAP 2 Financial'!D33+'ERAP 1 Financial'!D33</f>
        <v>219349.8</v>
      </c>
      <c r="E61" s="9">
        <f>'ERAP 2 Financial'!E33+'ERAP 1 Financial'!E33</f>
        <v>4917183.0600000005</v>
      </c>
      <c r="F61" s="9">
        <f>'ERAP 2 Financial'!F33+'ERAP 1 Financial'!F33</f>
        <v>36769.589999999997</v>
      </c>
      <c r="G61" s="9">
        <f>'ERAP 2 Financial'!G33+'ERAP 1 Financial'!G33</f>
        <v>4880413.4700000007</v>
      </c>
      <c r="H61">
        <f t="shared" si="1"/>
        <v>0.24855548996549909</v>
      </c>
    </row>
    <row r="62" spans="1:8" ht="15.5" x14ac:dyDescent="0.35">
      <c r="A62" s="28" t="s">
        <v>32</v>
      </c>
      <c r="B62" s="7">
        <f>'ERAP 2 Financial'!B6+'ERAP 1 Financial'!B6</f>
        <v>0</v>
      </c>
      <c r="C62" s="8">
        <f>'ERAP 2 Financial'!C6+'ERAP 1 Financial'!C6</f>
        <v>5716995.6099999994</v>
      </c>
      <c r="D62" s="9">
        <f>'ERAP 2 Financial'!D6+'ERAP 1 Financial'!D6</f>
        <v>84079.099999999991</v>
      </c>
      <c r="E62" s="9">
        <f>'ERAP 2 Financial'!E6+'ERAP 1 Financial'!E6</f>
        <v>4331963.7699999996</v>
      </c>
      <c r="F62" s="9">
        <f>'ERAP 2 Financial'!F6+'ERAP 1 Financial'!F6</f>
        <v>0</v>
      </c>
      <c r="G62" s="9">
        <f>'ERAP 2 Financial'!G6+'ERAP 1 Financial'!G6</f>
        <v>4331963.7699999996</v>
      </c>
      <c r="H62">
        <f t="shared" si="1"/>
        <v>0.24226568192169734</v>
      </c>
    </row>
    <row r="63" spans="1:8" ht="15.5" x14ac:dyDescent="0.35">
      <c r="A63" s="28" t="s">
        <v>93</v>
      </c>
      <c r="B63" s="7">
        <f>'ERAP 2 Financial'!B67+'ERAP 1 Financial'!B67</f>
        <v>0</v>
      </c>
      <c r="C63" s="8">
        <f>'ERAP 2 Financial'!C67+'ERAP 1 Financial'!C67</f>
        <v>2147029.79</v>
      </c>
      <c r="D63" s="9">
        <f>'ERAP 2 Financial'!D67+'ERAP 1 Financial'!D67</f>
        <v>35022.300000000003</v>
      </c>
      <c r="E63" s="9">
        <f>'ERAP 2 Financial'!E67+'ERAP 1 Financial'!E67</f>
        <v>1675661.9300000002</v>
      </c>
      <c r="F63" s="9">
        <f>'ERAP 2 Financial'!F67+'ERAP 1 Financial'!F67</f>
        <v>0</v>
      </c>
      <c r="G63" s="9">
        <f>'ERAP 2 Financial'!G67+'ERAP 1 Financial'!G67</f>
        <v>1675661.9300000002</v>
      </c>
      <c r="H63">
        <f t="shared" si="1"/>
        <v>0.21954416384693007</v>
      </c>
    </row>
    <row r="64" spans="1:8" ht="15.5" x14ac:dyDescent="0.35">
      <c r="A64" s="28" t="s">
        <v>61</v>
      </c>
      <c r="B64" s="7">
        <f>'ERAP 2 Financial'!B35+'ERAP 1 Financial'!B35</f>
        <v>0</v>
      </c>
      <c r="C64" s="8">
        <f>'ERAP 2 Financial'!C35+'ERAP 1 Financial'!C35</f>
        <v>2124069.4000000004</v>
      </c>
      <c r="D64" s="9">
        <f>'ERAP 2 Financial'!D35+'ERAP 1 Financial'!D35</f>
        <v>54061.560000000005</v>
      </c>
      <c r="E64" s="9">
        <f>'ERAP 2 Financial'!E35+'ERAP 1 Financial'!E35</f>
        <v>1709955.3499999999</v>
      </c>
      <c r="F64" s="9">
        <f>'ERAP 2 Financial'!F35+'ERAP 1 Financial'!F35</f>
        <v>0</v>
      </c>
      <c r="G64" s="9">
        <f>'ERAP 2 Financial'!G35+'ERAP 1 Financial'!G35</f>
        <v>1709955.3499999999</v>
      </c>
      <c r="H64">
        <f t="shared" si="1"/>
        <v>0.19496257984790913</v>
      </c>
    </row>
    <row r="65" spans="1:8" ht="15.5" x14ac:dyDescent="0.35">
      <c r="A65" s="28" t="s">
        <v>38</v>
      </c>
      <c r="B65" s="7">
        <f>'ERAP 2 Financial'!B12+'ERAP 1 Financial'!B12</f>
        <v>0</v>
      </c>
      <c r="C65" s="8">
        <f>'ERAP 2 Financial'!C12+'ERAP 1 Financial'!C12</f>
        <v>16283014.34</v>
      </c>
      <c r="D65" s="9">
        <f>'ERAP 2 Financial'!D12+'ERAP 1 Financial'!D12</f>
        <v>506557.06</v>
      </c>
      <c r="E65" s="9">
        <f>'ERAP 2 Financial'!E12+'ERAP 1 Financial'!E12</f>
        <v>13217197.600000001</v>
      </c>
      <c r="F65" s="9">
        <f>'ERAP 2 Financial'!F12+'ERAP 1 Financial'!F12</f>
        <v>0</v>
      </c>
      <c r="G65" s="9">
        <f>'ERAP 2 Financial'!G12+'ERAP 1 Financial'!G12</f>
        <v>13217197.600000001</v>
      </c>
      <c r="H65">
        <f t="shared" si="1"/>
        <v>0.18828311981944729</v>
      </c>
    </row>
    <row r="66" spans="1:8" ht="15.5" x14ac:dyDescent="0.35">
      <c r="A66" s="28" t="s">
        <v>84</v>
      </c>
      <c r="B66" s="7">
        <f>'ERAP 2 Financial'!B58+'ERAP 1 Financial'!B58</f>
        <v>0</v>
      </c>
      <c r="C66" s="8">
        <f>'ERAP 2 Financial'!C58+'ERAP 1 Financial'!C58</f>
        <v>635441.92999999993</v>
      </c>
      <c r="D66" s="9">
        <f>'ERAP 2 Financial'!D58+'ERAP 1 Financial'!D58</f>
        <v>0</v>
      </c>
      <c r="E66" s="9">
        <f>'ERAP 2 Financial'!E58+'ERAP 1 Financial'!E58</f>
        <v>533965.63</v>
      </c>
      <c r="F66" s="9">
        <f>'ERAP 2 Financial'!F58+'ERAP 1 Financial'!F58</f>
        <v>0</v>
      </c>
      <c r="G66" s="9">
        <f>'ERAP 2 Financial'!G58+'ERAP 1 Financial'!G58</f>
        <v>533965.63</v>
      </c>
      <c r="H66">
        <f t="shared" si="1"/>
        <v>0.15969405733109229</v>
      </c>
    </row>
    <row r="67" spans="1:8" ht="15.5" x14ac:dyDescent="0.35">
      <c r="A67" s="28" t="s">
        <v>42</v>
      </c>
      <c r="B67" s="10">
        <f>'ERAP 2 Financial'!B16+'ERAP 1 Financial'!B16</f>
        <v>28020680.699999999</v>
      </c>
      <c r="C67" s="8">
        <f>'ERAP 2 Financial'!C16+'ERAP 1 Financial'!C16</f>
        <v>34653889.340000004</v>
      </c>
      <c r="D67" s="9">
        <f>'ERAP 2 Financial'!D16+'ERAP 1 Financial'!D16</f>
        <v>1090974.1499999999</v>
      </c>
      <c r="E67" s="9">
        <f>'ERAP 2 Financial'!E16+'ERAP 1 Financial'!E16</f>
        <v>29356445.550000001</v>
      </c>
      <c r="F67" s="9">
        <f>'ERAP 2 Financial'!F16+'ERAP 1 Financial'!F16</f>
        <v>0</v>
      </c>
      <c r="G67" s="9">
        <f>'ERAP 2 Financial'!G16+'ERAP 1 Financial'!G16</f>
        <v>29356445.550000001</v>
      </c>
      <c r="H67">
        <f t="shared" si="1"/>
        <v>0.15286722185856677</v>
      </c>
    </row>
    <row r="68" spans="1:8" ht="15.5" x14ac:dyDescent="0.35">
      <c r="A68" s="29" t="s">
        <v>54</v>
      </c>
      <c r="B68" s="34">
        <f>'ERAP 2 Financial'!B28+'ERAP 1 Financial'!B28</f>
        <v>0</v>
      </c>
      <c r="C68" s="37">
        <f>'ERAP 2 Financial'!C28+'ERAP 1 Financial'!C28</f>
        <v>466179.24000000005</v>
      </c>
      <c r="D68" s="12">
        <f>'ERAP 2 Financial'!D28+'ERAP 1 Financial'!D28</f>
        <v>3506.46</v>
      </c>
      <c r="E68" s="12">
        <f>'ERAP 2 Financial'!E28+'ERAP 1 Financial'!E28</f>
        <v>403913.5</v>
      </c>
      <c r="F68" s="9">
        <f>'ERAP 2 Financial'!F28+'ERAP 1 Financial'!F28</f>
        <v>0</v>
      </c>
      <c r="G68" s="9">
        <f>'ERAP 2 Financial'!G28+'ERAP 1 Financial'!G28</f>
        <v>403913.5</v>
      </c>
      <c r="H68">
        <f t="shared" si="1"/>
        <v>0.1335660935909545</v>
      </c>
    </row>
    <row r="69" spans="1:8" ht="15.5" x14ac:dyDescent="0.35">
      <c r="A69" s="31" t="s">
        <v>48</v>
      </c>
      <c r="B69" s="33">
        <f>'ERAP 2 Financial'!B22+'ERAP 1 Financial'!B22</f>
        <v>13523330.699999999</v>
      </c>
      <c r="C69" s="36">
        <f>'ERAP 2 Financial'!C22+'ERAP 1 Financial'!C22</f>
        <v>9200514.4700000007</v>
      </c>
      <c r="D69" s="39">
        <f>'ERAP 2 Financial'!D22+'ERAP 1 Financial'!D22</f>
        <v>0</v>
      </c>
      <c r="E69" s="39">
        <f>'ERAP 2 Financial'!E22+'ERAP 1 Financial'!E22</f>
        <v>8352450.3799999999</v>
      </c>
      <c r="F69" s="9">
        <f>'ERAP 2 Financial'!F22+'ERAP 1 Financial'!F22</f>
        <v>0</v>
      </c>
      <c r="G69" s="9">
        <f>'ERAP 2 Financial'!G22+'ERAP 1 Financial'!G22</f>
        <v>8352450.3799999999</v>
      </c>
      <c r="H69">
        <f t="shared" si="1"/>
        <v>9.2175724821179555E-2</v>
      </c>
    </row>
  </sheetData>
  <sortState xmlns:xlrd2="http://schemas.microsoft.com/office/spreadsheetml/2017/richdata2" ref="A2:H69">
    <sortCondition descending="1" ref="H2:H69"/>
  </sortState>
  <conditionalFormatting sqref="A2:A68">
    <cfRule type="expression" dxfId="2" priority="1">
      <formula>D2=0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86F7-18AB-42A1-950B-7F0CF1D8F9F4}">
  <dimension ref="A1:K69"/>
  <sheetViews>
    <sheetView workbookViewId="0">
      <selection activeCell="D52" sqref="D52:G52"/>
    </sheetView>
  </sheetViews>
  <sheetFormatPr defaultRowHeight="14.5" x14ac:dyDescent="0.35"/>
  <cols>
    <col min="1" max="1" width="18.1796875" customWidth="1"/>
    <col min="2" max="2" width="18.26953125" customWidth="1"/>
    <col min="3" max="3" width="19.26953125" customWidth="1"/>
    <col min="4" max="4" width="21.7265625" customWidth="1"/>
    <col min="5" max="5" width="27.7265625" customWidth="1"/>
    <col min="6" max="6" width="19.1796875" customWidth="1"/>
    <col min="7" max="7" width="21" customWidth="1"/>
  </cols>
  <sheetData>
    <row r="1" spans="1:11" ht="62.5" thickBot="1" x14ac:dyDescent="0.4">
      <c r="A1" s="5" t="s">
        <v>23</v>
      </c>
      <c r="B1" s="17" t="s">
        <v>100</v>
      </c>
      <c r="C1" s="17" t="s">
        <v>101</v>
      </c>
      <c r="D1" s="26" t="str">
        <f>"DHS funds Expended 
"&amp;TEXT(K2,"mmmm")&amp;" 1 - "&amp;DAY(EOMONTH(K2,0))</f>
        <v>DHS funds Expended 
May 1 - 31</v>
      </c>
      <c r="E1" s="17" t="s">
        <v>102</v>
      </c>
      <c r="F1" s="26" t="str">
        <f>"DHS funds Obligated 
"&amp;TEXT(K2,"mmmm")&amp;" 1 - "&amp;DAY(EOMONTH(K2,0))</f>
        <v>DHS funds Obligated 
May 1 - 31</v>
      </c>
      <c r="G1" s="26" t="s">
        <v>99</v>
      </c>
    </row>
    <row r="2" spans="1:11" ht="16" thickBot="1" x14ac:dyDescent="0.4">
      <c r="A2" s="28" t="s">
        <v>28</v>
      </c>
      <c r="B2" s="7">
        <v>0</v>
      </c>
      <c r="C2" s="8">
        <v>5522552.6299999999</v>
      </c>
      <c r="D2" s="9">
        <v>38501.440000000002</v>
      </c>
      <c r="E2" s="9">
        <v>5269218.33</v>
      </c>
      <c r="F2" s="9">
        <v>0</v>
      </c>
      <c r="G2" s="9">
        <v>5269218.33</v>
      </c>
      <c r="K2" s="27">
        <f>'Combined Report Numbers'!F1</f>
        <v>44682</v>
      </c>
    </row>
    <row r="3" spans="1:11" ht="16" thickBot="1" x14ac:dyDescent="0.4">
      <c r="A3" s="28" t="s">
        <v>29</v>
      </c>
      <c r="B3" s="10">
        <v>39672916.299999997</v>
      </c>
      <c r="C3" s="8">
        <v>37918216.039999999</v>
      </c>
      <c r="D3" s="9">
        <v>4329743.33</v>
      </c>
      <c r="E3" s="9">
        <v>19761512.960000001</v>
      </c>
      <c r="F3" s="9">
        <v>0</v>
      </c>
      <c r="G3" s="9">
        <v>19761512.960000001</v>
      </c>
    </row>
    <row r="4" spans="1:11" ht="16" thickBot="1" x14ac:dyDescent="0.4">
      <c r="A4" s="28" t="s">
        <v>30</v>
      </c>
      <c r="B4" s="7">
        <v>0</v>
      </c>
      <c r="C4" s="8">
        <v>3470594.26</v>
      </c>
      <c r="D4" s="9">
        <v>240867.03</v>
      </c>
      <c r="E4" s="9">
        <v>3143334.39</v>
      </c>
      <c r="F4" s="9">
        <v>0</v>
      </c>
      <c r="G4" s="9">
        <v>3143334.39</v>
      </c>
    </row>
    <row r="5" spans="1:11" ht="16" thickBot="1" x14ac:dyDescent="0.4">
      <c r="A5" s="28" t="s">
        <v>31</v>
      </c>
      <c r="B5" s="7">
        <v>0</v>
      </c>
      <c r="C5" s="8">
        <v>9073565.5299999993</v>
      </c>
      <c r="D5" s="9">
        <v>6194.9500000000007</v>
      </c>
      <c r="E5" s="9">
        <v>9044519.2699999996</v>
      </c>
      <c r="F5" s="9">
        <v>446.18</v>
      </c>
      <c r="G5" s="9">
        <v>9044073.0899999999</v>
      </c>
    </row>
    <row r="6" spans="1:11" ht="16" thickBot="1" x14ac:dyDescent="0.4">
      <c r="A6" s="28" t="s">
        <v>32</v>
      </c>
      <c r="B6" s="7">
        <v>0</v>
      </c>
      <c r="C6" s="8">
        <v>2567387.31</v>
      </c>
      <c r="D6" s="9">
        <v>8376.7000000000007</v>
      </c>
      <c r="E6" s="9">
        <v>2552615.9</v>
      </c>
      <c r="F6" s="9">
        <v>0</v>
      </c>
      <c r="G6" s="9">
        <v>2552615.9</v>
      </c>
    </row>
    <row r="7" spans="1:11" ht="16" thickBot="1" x14ac:dyDescent="0.4">
      <c r="A7" s="28" t="s">
        <v>33</v>
      </c>
      <c r="B7" s="10">
        <v>12656511.9</v>
      </c>
      <c r="C7" s="8">
        <v>12711796.539999999</v>
      </c>
      <c r="D7" s="9">
        <v>47060</v>
      </c>
      <c r="E7" s="9">
        <v>12664736.539999999</v>
      </c>
      <c r="F7" s="9">
        <v>0</v>
      </c>
      <c r="G7" s="9">
        <v>12664736.539999999</v>
      </c>
    </row>
    <row r="8" spans="1:11" ht="16" thickBot="1" x14ac:dyDescent="0.4">
      <c r="A8" s="28" t="s">
        <v>34</v>
      </c>
      <c r="B8" s="7">
        <v>0</v>
      </c>
      <c r="C8" s="8">
        <v>6531536.7100000009</v>
      </c>
      <c r="D8" s="9">
        <v>47411.26</v>
      </c>
      <c r="E8" s="9">
        <v>6483526.4000000004</v>
      </c>
      <c r="F8" s="9">
        <v>0</v>
      </c>
      <c r="G8" s="9">
        <v>6483526.4000000004</v>
      </c>
    </row>
    <row r="9" spans="1:11" ht="16" thickBot="1" x14ac:dyDescent="0.4">
      <c r="A9" s="28" t="s">
        <v>35</v>
      </c>
      <c r="B9" s="7">
        <v>0</v>
      </c>
      <c r="C9" s="8">
        <v>3234056.67</v>
      </c>
      <c r="D9" s="9">
        <v>171809.26</v>
      </c>
      <c r="E9" s="9">
        <v>2248288.7400000002</v>
      </c>
      <c r="F9" s="9">
        <v>0</v>
      </c>
      <c r="G9" s="9">
        <v>2248288.7400000002</v>
      </c>
    </row>
    <row r="10" spans="1:11" ht="16" thickBot="1" x14ac:dyDescent="0.4">
      <c r="A10" s="28" t="s">
        <v>36</v>
      </c>
      <c r="B10" s="10">
        <v>14812668.300000001</v>
      </c>
      <c r="C10" s="8">
        <v>18870351.039999999</v>
      </c>
      <c r="D10" s="9">
        <v>650896.88</v>
      </c>
      <c r="E10" s="9">
        <v>13304923.810000001</v>
      </c>
      <c r="F10" s="9">
        <v>0</v>
      </c>
      <c r="G10" s="9">
        <v>13304923.810000001</v>
      </c>
    </row>
    <row r="11" spans="1:11" ht="16" thickBot="1" x14ac:dyDescent="0.4">
      <c r="A11" s="28" t="s">
        <v>37</v>
      </c>
      <c r="B11" s="7">
        <v>0</v>
      </c>
      <c r="C11" s="8">
        <v>10071237.260000002</v>
      </c>
      <c r="D11" s="9">
        <v>19498.640000000003</v>
      </c>
      <c r="E11" s="9">
        <v>10000470.460000001</v>
      </c>
      <c r="F11" s="9">
        <v>0</v>
      </c>
      <c r="G11" s="9">
        <v>10000470.460000001</v>
      </c>
    </row>
    <row r="12" spans="1:11" ht="16" thickBot="1" x14ac:dyDescent="0.4">
      <c r="A12" s="28" t="s">
        <v>38</v>
      </c>
      <c r="B12" s="7">
        <v>0</v>
      </c>
      <c r="C12" s="8">
        <v>6979896.6299999999</v>
      </c>
      <c r="D12" s="9">
        <v>0</v>
      </c>
      <c r="E12" s="9">
        <v>6977650.9800000004</v>
      </c>
      <c r="F12" s="9">
        <v>0</v>
      </c>
      <c r="G12" s="9">
        <v>6977650.9800000004</v>
      </c>
    </row>
    <row r="13" spans="1:11" ht="16" thickBot="1" x14ac:dyDescent="0.4">
      <c r="A13" s="28" t="s">
        <v>39</v>
      </c>
      <c r="B13" s="7">
        <v>0</v>
      </c>
      <c r="C13" s="8">
        <v>238414.02999999997</v>
      </c>
      <c r="D13" s="9">
        <v>279.55</v>
      </c>
      <c r="E13" s="9">
        <v>190464.61</v>
      </c>
      <c r="F13" s="9">
        <v>0</v>
      </c>
      <c r="G13" s="9">
        <v>190464.61</v>
      </c>
    </row>
    <row r="14" spans="1:11" ht="16" thickBot="1" x14ac:dyDescent="0.4">
      <c r="A14" s="28" t="s">
        <v>40</v>
      </c>
      <c r="B14" s="7">
        <v>0</v>
      </c>
      <c r="C14" s="8">
        <v>3440946.6399999997</v>
      </c>
      <c r="D14" s="9">
        <v>0</v>
      </c>
      <c r="E14" s="9">
        <v>3440946.64</v>
      </c>
      <c r="F14" s="9">
        <v>0</v>
      </c>
      <c r="G14" s="9">
        <v>3440946.64</v>
      </c>
    </row>
    <row r="15" spans="1:11" ht="16" thickBot="1" x14ac:dyDescent="0.4">
      <c r="A15" s="28" t="s">
        <v>41</v>
      </c>
      <c r="B15" s="7">
        <v>0</v>
      </c>
      <c r="C15" s="8">
        <v>8705838.4100000001</v>
      </c>
      <c r="D15" s="9">
        <v>101568.67</v>
      </c>
      <c r="E15" s="9">
        <v>8389250.9600000009</v>
      </c>
      <c r="F15" s="9">
        <v>0</v>
      </c>
      <c r="G15" s="9">
        <v>8389250.9600000009</v>
      </c>
    </row>
    <row r="16" spans="1:11" ht="16" thickBot="1" x14ac:dyDescent="0.4">
      <c r="A16" s="28" t="s">
        <v>42</v>
      </c>
      <c r="B16" s="10">
        <v>12377621</v>
      </c>
      <c r="C16" s="8">
        <v>15768263.16</v>
      </c>
      <c r="D16" s="9">
        <v>0</v>
      </c>
      <c r="E16" s="9">
        <v>15262660.9</v>
      </c>
      <c r="F16" s="9">
        <v>0</v>
      </c>
      <c r="G16" s="9">
        <v>15262660.9</v>
      </c>
    </row>
    <row r="17" spans="1:7" ht="16" thickBot="1" x14ac:dyDescent="0.4">
      <c r="A17" s="28" t="s">
        <v>43</v>
      </c>
      <c r="B17" s="7">
        <v>0</v>
      </c>
      <c r="C17" s="8">
        <v>2060750.79</v>
      </c>
      <c r="D17" s="9">
        <v>196520.38999999998</v>
      </c>
      <c r="E17" s="9">
        <v>1127546.8400000001</v>
      </c>
      <c r="F17" s="9">
        <v>0</v>
      </c>
      <c r="G17" s="9">
        <v>1127546.8400000001</v>
      </c>
    </row>
    <row r="18" spans="1:7" ht="16" thickBot="1" x14ac:dyDescent="0.4">
      <c r="A18" s="28" t="s">
        <v>44</v>
      </c>
      <c r="B18" s="7">
        <v>0</v>
      </c>
      <c r="C18" s="8">
        <v>4371518.0900000008</v>
      </c>
      <c r="D18" s="9">
        <v>199464.55</v>
      </c>
      <c r="E18" s="9">
        <v>3067352.55</v>
      </c>
      <c r="F18" s="9">
        <v>26539.4</v>
      </c>
      <c r="G18" s="9">
        <v>3040813.15</v>
      </c>
    </row>
    <row r="19" spans="1:7" ht="16" thickBot="1" x14ac:dyDescent="0.4">
      <c r="A19" s="28" t="s">
        <v>45</v>
      </c>
      <c r="B19" s="7">
        <v>0</v>
      </c>
      <c r="C19" s="8">
        <v>2071151.5799999998</v>
      </c>
      <c r="D19" s="9">
        <v>162266.36000000002</v>
      </c>
      <c r="E19" s="9">
        <v>1720596.91</v>
      </c>
      <c r="F19" s="9">
        <v>562550</v>
      </c>
      <c r="G19" s="9">
        <v>1158046.9099999999</v>
      </c>
    </row>
    <row r="20" spans="1:7" ht="16" thickBot="1" x14ac:dyDescent="0.4">
      <c r="A20" s="28" t="s">
        <v>46</v>
      </c>
      <c r="B20" s="7">
        <v>0</v>
      </c>
      <c r="C20" s="8">
        <v>3482871.4899999998</v>
      </c>
      <c r="D20" s="9">
        <v>254503.86999999997</v>
      </c>
      <c r="E20" s="9">
        <v>2857652.87</v>
      </c>
      <c r="F20" s="9">
        <v>0</v>
      </c>
      <c r="G20" s="9">
        <v>2857652.87</v>
      </c>
    </row>
    <row r="21" spans="1:7" ht="16" thickBot="1" x14ac:dyDescent="0.4">
      <c r="A21" s="28" t="s">
        <v>47</v>
      </c>
      <c r="B21" s="7">
        <v>0</v>
      </c>
      <c r="C21" s="8">
        <v>4690704.59</v>
      </c>
      <c r="D21" s="9">
        <v>815920.8600000001</v>
      </c>
      <c r="E21" s="9">
        <v>2973381.74</v>
      </c>
      <c r="F21" s="9">
        <v>129185.08</v>
      </c>
      <c r="G21" s="9">
        <v>2844196.66</v>
      </c>
    </row>
    <row r="22" spans="1:7" ht="16" thickBot="1" x14ac:dyDescent="0.4">
      <c r="A22" s="28" t="s">
        <v>48</v>
      </c>
      <c r="B22" s="10">
        <v>5973682.9000000004</v>
      </c>
      <c r="C22" s="8">
        <v>7610073.4700000007</v>
      </c>
      <c r="D22" s="9">
        <v>0</v>
      </c>
      <c r="E22" s="9">
        <v>7610073.4699999997</v>
      </c>
      <c r="F22" s="9">
        <v>0</v>
      </c>
      <c r="G22" s="9">
        <v>7610073.4699999997</v>
      </c>
    </row>
    <row r="23" spans="1:7" ht="16" thickBot="1" x14ac:dyDescent="0.4">
      <c r="A23" s="28" t="s">
        <v>49</v>
      </c>
      <c r="B23" s="10">
        <v>6561431.7999999998</v>
      </c>
      <c r="C23" s="8">
        <v>8358826.3700000001</v>
      </c>
      <c r="D23" s="9">
        <v>562356.05999999994</v>
      </c>
      <c r="E23" s="9">
        <v>7183197.6799999997</v>
      </c>
      <c r="F23" s="9">
        <v>18989.36</v>
      </c>
      <c r="G23" s="9">
        <v>7164208.3199999994</v>
      </c>
    </row>
    <row r="24" spans="1:7" ht="16" thickBot="1" x14ac:dyDescent="0.4">
      <c r="A24" s="28" t="s">
        <v>50</v>
      </c>
      <c r="B24" s="10">
        <v>13362145.800000001</v>
      </c>
      <c r="C24" s="8">
        <v>18403581.370000001</v>
      </c>
      <c r="D24" s="9">
        <v>676433.75</v>
      </c>
      <c r="E24" s="9">
        <v>9857253.7100000009</v>
      </c>
      <c r="F24" s="9">
        <v>668208</v>
      </c>
      <c r="G24" s="9">
        <v>9189045.7100000009</v>
      </c>
    </row>
    <row r="25" spans="1:7" ht="16" thickBot="1" x14ac:dyDescent="0.4">
      <c r="A25" s="28" t="s">
        <v>51</v>
      </c>
      <c r="B25" s="7">
        <v>0</v>
      </c>
      <c r="C25" s="8">
        <v>1603544.83</v>
      </c>
      <c r="D25" s="9">
        <v>14794.94</v>
      </c>
      <c r="E25" s="9">
        <v>1538548.05</v>
      </c>
      <c r="F25" s="9">
        <v>0</v>
      </c>
      <c r="G25" s="9">
        <v>1538548.05</v>
      </c>
    </row>
    <row r="26" spans="1:7" ht="16" thickBot="1" x14ac:dyDescent="0.4">
      <c r="A26" s="28" t="s">
        <v>52</v>
      </c>
      <c r="B26" s="10">
        <v>6359354.0999999996</v>
      </c>
      <c r="C26" s="8">
        <v>8868943.540000001</v>
      </c>
      <c r="D26" s="9">
        <v>0</v>
      </c>
      <c r="E26" s="9">
        <v>2392753.9500000002</v>
      </c>
      <c r="F26" s="9">
        <v>0</v>
      </c>
      <c r="G26" s="9">
        <v>2392753.9500000002</v>
      </c>
    </row>
    <row r="27" spans="1:7" ht="16" thickBot="1" x14ac:dyDescent="0.4">
      <c r="A27" s="28" t="s">
        <v>53</v>
      </c>
      <c r="B27" s="7">
        <v>0</v>
      </c>
      <c r="C27" s="8">
        <v>6930680.5099999998</v>
      </c>
      <c r="D27" s="9">
        <v>235078.36</v>
      </c>
      <c r="E27" s="9">
        <v>6466916.54</v>
      </c>
      <c r="F27" s="9">
        <v>250680.87</v>
      </c>
      <c r="G27" s="9">
        <v>6216235.6699999999</v>
      </c>
    </row>
    <row r="28" spans="1:7" ht="16" thickBot="1" x14ac:dyDescent="0.4">
      <c r="A28" s="28" t="s">
        <v>54</v>
      </c>
      <c r="B28" s="7">
        <v>0</v>
      </c>
      <c r="C28" s="8">
        <v>388528.57</v>
      </c>
      <c r="D28" s="9">
        <v>3506.46</v>
      </c>
      <c r="E28" s="9">
        <v>377892.27</v>
      </c>
      <c r="F28" s="9">
        <v>0</v>
      </c>
      <c r="G28" s="9">
        <v>377892.27</v>
      </c>
    </row>
    <row r="29" spans="1:7" ht="16" thickBot="1" x14ac:dyDescent="0.4">
      <c r="A29" s="28" t="s">
        <v>55</v>
      </c>
      <c r="B29" s="7">
        <v>0</v>
      </c>
      <c r="C29" s="8">
        <v>8311358.8799999999</v>
      </c>
      <c r="D29" s="9">
        <v>757051.84000000008</v>
      </c>
      <c r="E29" s="9">
        <v>7050243.0800000001</v>
      </c>
      <c r="F29" s="9">
        <v>525</v>
      </c>
      <c r="G29" s="9">
        <v>7049718.0800000001</v>
      </c>
    </row>
    <row r="30" spans="1:7" ht="16" thickBot="1" x14ac:dyDescent="0.4">
      <c r="A30" s="28" t="s">
        <v>56</v>
      </c>
      <c r="B30" s="7">
        <v>0</v>
      </c>
      <c r="C30" s="8">
        <v>778987.17999999993</v>
      </c>
      <c r="D30" s="9">
        <v>4960</v>
      </c>
      <c r="E30" s="9">
        <v>771664.68</v>
      </c>
      <c r="F30" s="9">
        <v>0</v>
      </c>
      <c r="G30" s="9">
        <v>771664.68</v>
      </c>
    </row>
    <row r="31" spans="1:7" ht="16" thickBot="1" x14ac:dyDescent="0.4">
      <c r="A31" s="28" t="s">
        <v>57</v>
      </c>
      <c r="B31" s="7">
        <v>0</v>
      </c>
      <c r="C31" s="8">
        <v>1942535.6</v>
      </c>
      <c r="D31" s="9">
        <v>92787.050000000017</v>
      </c>
      <c r="E31" s="9">
        <v>1813139.94</v>
      </c>
      <c r="F31" s="9">
        <v>9846.52</v>
      </c>
      <c r="G31" s="9">
        <v>1803293.42</v>
      </c>
    </row>
    <row r="32" spans="1:7" ht="16" thickBot="1" x14ac:dyDescent="0.4">
      <c r="A32" s="28" t="s">
        <v>58</v>
      </c>
      <c r="B32" s="7">
        <v>0</v>
      </c>
      <c r="C32" s="8">
        <v>2420275.08</v>
      </c>
      <c r="D32" s="9">
        <v>4617</v>
      </c>
      <c r="E32" s="9">
        <v>2412689.08</v>
      </c>
      <c r="F32" s="9">
        <v>0</v>
      </c>
      <c r="G32" s="9">
        <v>2412689.08</v>
      </c>
    </row>
    <row r="33" spans="1:7" ht="16" thickBot="1" x14ac:dyDescent="0.4">
      <c r="A33" s="28" t="s">
        <v>59</v>
      </c>
      <c r="B33" s="7">
        <v>0</v>
      </c>
      <c r="C33" s="8">
        <v>4507349.5199999996</v>
      </c>
      <c r="D33" s="9">
        <v>107163.34</v>
      </c>
      <c r="E33" s="9">
        <v>4315080.7</v>
      </c>
      <c r="F33" s="9">
        <v>36769.589999999997</v>
      </c>
      <c r="G33" s="9">
        <v>4278311.1100000003</v>
      </c>
    </row>
    <row r="34" spans="1:7" ht="16" thickBot="1" x14ac:dyDescent="0.4">
      <c r="A34" s="28" t="s">
        <v>60</v>
      </c>
      <c r="B34" s="7">
        <v>0</v>
      </c>
      <c r="C34" s="8">
        <v>2328115.48</v>
      </c>
      <c r="D34" s="9">
        <v>45679.92</v>
      </c>
      <c r="E34" s="9">
        <v>2145795.19</v>
      </c>
      <c r="F34" s="9">
        <v>0</v>
      </c>
      <c r="G34" s="9">
        <v>2145795.19</v>
      </c>
    </row>
    <row r="35" spans="1:7" ht="16" thickBot="1" x14ac:dyDescent="0.4">
      <c r="A35" s="28" t="s">
        <v>61</v>
      </c>
      <c r="B35" s="7">
        <v>0</v>
      </c>
      <c r="C35" s="8">
        <v>1327602.1600000001</v>
      </c>
      <c r="D35" s="9">
        <v>19706.650000000001</v>
      </c>
      <c r="E35" s="9">
        <v>1304721.8799999999</v>
      </c>
      <c r="F35" s="9">
        <v>0</v>
      </c>
      <c r="G35" s="9">
        <v>1304721.8799999999</v>
      </c>
    </row>
    <row r="36" spans="1:7" ht="16" thickBot="1" x14ac:dyDescent="0.4">
      <c r="A36" s="28" t="s">
        <v>62</v>
      </c>
      <c r="B36" s="10">
        <v>4943466.0999999996</v>
      </c>
      <c r="C36" s="8">
        <v>6911285.4900000002</v>
      </c>
      <c r="D36" s="9">
        <v>108578.37</v>
      </c>
      <c r="E36" s="9">
        <v>6364171.1299999999</v>
      </c>
      <c r="F36" s="9">
        <v>72132</v>
      </c>
      <c r="G36" s="9">
        <v>6292039.1299999999</v>
      </c>
    </row>
    <row r="37" spans="1:7" ht="16" thickBot="1" x14ac:dyDescent="0.4">
      <c r="A37" s="28" t="s">
        <v>63</v>
      </c>
      <c r="B37" s="10">
        <v>12866488.300000001</v>
      </c>
      <c r="C37" s="8">
        <v>16391047.559999999</v>
      </c>
      <c r="D37" s="9">
        <v>0</v>
      </c>
      <c r="E37" s="9">
        <v>16391047.560000001</v>
      </c>
      <c r="F37" s="9">
        <v>0</v>
      </c>
      <c r="G37" s="9">
        <v>16391047.560000001</v>
      </c>
    </row>
    <row r="38" spans="1:7" ht="16" thickBot="1" x14ac:dyDescent="0.4">
      <c r="A38" s="28" t="s">
        <v>64</v>
      </c>
      <c r="B38" s="7">
        <v>0</v>
      </c>
      <c r="C38" s="8">
        <v>4584497.67</v>
      </c>
      <c r="D38" s="9">
        <v>0</v>
      </c>
      <c r="E38" s="9">
        <v>3996921.89</v>
      </c>
      <c r="F38" s="9">
        <v>0</v>
      </c>
      <c r="G38" s="9">
        <v>3996921.89</v>
      </c>
    </row>
    <row r="39" spans="1:7" ht="16" thickBot="1" x14ac:dyDescent="0.4">
      <c r="A39" s="28" t="s">
        <v>65</v>
      </c>
      <c r="B39" s="7">
        <v>0</v>
      </c>
      <c r="C39" s="8">
        <v>7601853.2899999991</v>
      </c>
      <c r="D39" s="9">
        <v>44955</v>
      </c>
      <c r="E39" s="9">
        <v>7544674.5099999998</v>
      </c>
      <c r="F39" s="9">
        <v>0</v>
      </c>
      <c r="G39" s="9">
        <v>7544674.5099999998</v>
      </c>
    </row>
    <row r="40" spans="1:7" ht="16" thickBot="1" x14ac:dyDescent="0.4">
      <c r="A40" s="28" t="s">
        <v>66</v>
      </c>
      <c r="B40" s="10">
        <v>11788108.6</v>
      </c>
      <c r="C40" s="8">
        <v>10353867.300000001</v>
      </c>
      <c r="D40" s="9">
        <v>1592301.24</v>
      </c>
      <c r="E40" s="9">
        <v>5027193.45</v>
      </c>
      <c r="F40" s="9">
        <v>0</v>
      </c>
      <c r="G40" s="9">
        <v>5027193.45</v>
      </c>
    </row>
    <row r="41" spans="1:7" ht="16" thickBot="1" x14ac:dyDescent="0.4">
      <c r="A41" s="28" t="s">
        <v>67</v>
      </c>
      <c r="B41" s="10">
        <v>7483713.5999999996</v>
      </c>
      <c r="C41" s="8">
        <v>9533751.75</v>
      </c>
      <c r="D41" s="9">
        <v>0</v>
      </c>
      <c r="E41" s="9">
        <v>9533751.75</v>
      </c>
      <c r="F41" s="9">
        <v>0</v>
      </c>
      <c r="G41" s="9">
        <v>9533751.75</v>
      </c>
    </row>
    <row r="42" spans="1:7" ht="16" thickBot="1" x14ac:dyDescent="0.4">
      <c r="A42" s="28" t="s">
        <v>68</v>
      </c>
      <c r="B42" s="7">
        <v>0</v>
      </c>
      <c r="C42" s="8">
        <v>6368012.3899999997</v>
      </c>
      <c r="D42" s="9">
        <v>369970.23</v>
      </c>
      <c r="E42" s="9">
        <v>4508764.5599999996</v>
      </c>
      <c r="F42" s="9">
        <v>0</v>
      </c>
      <c r="G42" s="9">
        <v>4508764.5599999996</v>
      </c>
    </row>
    <row r="43" spans="1:7" ht="16" thickBot="1" x14ac:dyDescent="0.4">
      <c r="A43" s="28" t="s">
        <v>69</v>
      </c>
      <c r="B43" s="7">
        <v>0</v>
      </c>
      <c r="C43" s="8">
        <v>2178000.96</v>
      </c>
      <c r="D43" s="9">
        <v>0</v>
      </c>
      <c r="E43" s="9">
        <v>2178000.96</v>
      </c>
      <c r="F43" s="9">
        <v>0</v>
      </c>
      <c r="G43" s="9">
        <v>2178000.96</v>
      </c>
    </row>
    <row r="44" spans="1:7" ht="16" thickBot="1" x14ac:dyDescent="0.4">
      <c r="A44" s="28" t="s">
        <v>70</v>
      </c>
      <c r="B44" s="7">
        <v>0</v>
      </c>
      <c r="C44" s="8">
        <v>5866475.7299999995</v>
      </c>
      <c r="D44" s="9">
        <v>0</v>
      </c>
      <c r="E44" s="9">
        <v>5866475.7300000004</v>
      </c>
      <c r="F44" s="9">
        <v>0</v>
      </c>
      <c r="G44" s="9">
        <v>5866475.7300000004</v>
      </c>
    </row>
    <row r="45" spans="1:7" ht="16" thickBot="1" x14ac:dyDescent="0.4">
      <c r="A45" s="28" t="s">
        <v>71</v>
      </c>
      <c r="B45" s="7">
        <v>0</v>
      </c>
      <c r="C45" s="8">
        <v>2473565.7400000002</v>
      </c>
      <c r="D45" s="9">
        <v>30036.9</v>
      </c>
      <c r="E45" s="9">
        <v>2380782.23</v>
      </c>
      <c r="F45" s="9">
        <v>4809</v>
      </c>
      <c r="G45" s="9">
        <v>2375973.23</v>
      </c>
    </row>
    <row r="46" spans="1:7" ht="16" thickBot="1" x14ac:dyDescent="0.4">
      <c r="A46" s="28" t="s">
        <v>72</v>
      </c>
      <c r="B46" s="7">
        <v>0</v>
      </c>
      <c r="C46" s="8">
        <v>9465060.8900000006</v>
      </c>
      <c r="D46" s="9">
        <v>419280.05999999994</v>
      </c>
      <c r="E46" s="9">
        <v>4415362.1900000004</v>
      </c>
      <c r="F46" s="9">
        <v>0</v>
      </c>
      <c r="G46" s="9">
        <v>4415362.1900000004</v>
      </c>
    </row>
    <row r="47" spans="1:7" ht="16" thickBot="1" x14ac:dyDescent="0.4">
      <c r="A47" s="28" t="s">
        <v>73</v>
      </c>
      <c r="B47" s="10">
        <v>24379049.699999999</v>
      </c>
      <c r="C47" s="8">
        <v>23294785.699999999</v>
      </c>
      <c r="D47" s="9">
        <v>932565.31</v>
      </c>
      <c r="E47" s="9">
        <v>21535520.23</v>
      </c>
      <c r="F47" s="9">
        <v>0</v>
      </c>
      <c r="G47" s="9">
        <v>21535520.23</v>
      </c>
    </row>
    <row r="48" spans="1:7" ht="16" thickBot="1" x14ac:dyDescent="0.4">
      <c r="A48" s="28" t="s">
        <v>74</v>
      </c>
      <c r="B48" s="7">
        <v>0</v>
      </c>
      <c r="C48" s="8">
        <v>977352.79999999993</v>
      </c>
      <c r="D48" s="9">
        <v>0</v>
      </c>
      <c r="E48" s="9">
        <v>977352.8</v>
      </c>
      <c r="F48" s="9">
        <v>0</v>
      </c>
      <c r="G48" s="9">
        <v>977352.8</v>
      </c>
    </row>
    <row r="49" spans="1:7" ht="16" thickBot="1" x14ac:dyDescent="0.4">
      <c r="A49" s="28" t="s">
        <v>75</v>
      </c>
      <c r="B49" s="10">
        <v>7197678.5</v>
      </c>
      <c r="C49" s="8">
        <v>9169362.0399999991</v>
      </c>
      <c r="D49" s="9">
        <v>0</v>
      </c>
      <c r="E49" s="9">
        <v>8354368.5700000003</v>
      </c>
      <c r="F49" s="9">
        <v>0</v>
      </c>
      <c r="G49" s="9">
        <v>8354368.5700000003</v>
      </c>
    </row>
    <row r="50" spans="1:7" ht="16" thickBot="1" x14ac:dyDescent="0.4">
      <c r="A50" s="28" t="s">
        <v>76</v>
      </c>
      <c r="B50" s="7">
        <v>0</v>
      </c>
      <c r="C50" s="8">
        <v>4870305.01</v>
      </c>
      <c r="D50" s="9">
        <v>65766.95</v>
      </c>
      <c r="E50" s="9">
        <v>4804538.0599999996</v>
      </c>
      <c r="F50" s="9">
        <v>0</v>
      </c>
      <c r="G50" s="9">
        <v>4804538.0599999996</v>
      </c>
    </row>
    <row r="51" spans="1:7" ht="16" thickBot="1" x14ac:dyDescent="0.4">
      <c r="A51" s="28" t="s">
        <v>77</v>
      </c>
      <c r="B51" s="7">
        <v>0</v>
      </c>
      <c r="C51" s="8">
        <v>2480749.79</v>
      </c>
      <c r="D51" s="9">
        <v>80666.760000000009</v>
      </c>
      <c r="E51" s="9">
        <v>2258377.75</v>
      </c>
      <c r="F51" s="9">
        <v>0</v>
      </c>
      <c r="G51" s="9">
        <v>2258377.75</v>
      </c>
    </row>
    <row r="52" spans="1:7" ht="16" thickBot="1" x14ac:dyDescent="0.4">
      <c r="A52" s="28" t="s">
        <v>78</v>
      </c>
      <c r="B52" s="10">
        <v>58391497.299999997</v>
      </c>
      <c r="C52" s="8">
        <v>51829294.079999998</v>
      </c>
      <c r="D52" s="9">
        <v>18674.37</v>
      </c>
      <c r="E52" s="9">
        <v>28615309.120000001</v>
      </c>
      <c r="F52" s="9">
        <v>0</v>
      </c>
      <c r="G52" s="9">
        <v>28615309.120000001</v>
      </c>
    </row>
    <row r="53" spans="1:7" ht="16" thickBot="1" x14ac:dyDescent="0.4">
      <c r="A53" s="28" t="s">
        <v>79</v>
      </c>
      <c r="B53" s="7">
        <v>0</v>
      </c>
      <c r="C53" s="8">
        <v>3093837.86</v>
      </c>
      <c r="D53" s="9">
        <v>33169.449999999997</v>
      </c>
      <c r="E53" s="9">
        <v>2848266.18</v>
      </c>
      <c r="F53" s="9">
        <v>9424.6999999999989</v>
      </c>
      <c r="G53" s="9">
        <v>2838841.48</v>
      </c>
    </row>
    <row r="54" spans="1:7" ht="16" thickBot="1" x14ac:dyDescent="0.4">
      <c r="A54" s="28" t="s">
        <v>80</v>
      </c>
      <c r="B54" s="7">
        <v>0</v>
      </c>
      <c r="C54" s="8">
        <v>885997.39</v>
      </c>
      <c r="D54" s="9">
        <v>12070.470000000001</v>
      </c>
      <c r="E54" s="9">
        <v>786330.3</v>
      </c>
      <c r="F54" s="9">
        <v>0</v>
      </c>
      <c r="G54" s="9">
        <v>786330.3</v>
      </c>
    </row>
    <row r="55" spans="1:7" ht="16" thickBot="1" x14ac:dyDescent="0.4">
      <c r="A55" s="28" t="s">
        <v>81</v>
      </c>
      <c r="B55" s="7">
        <v>0</v>
      </c>
      <c r="C55" s="8">
        <v>7578585.5299999993</v>
      </c>
      <c r="D55" s="9">
        <v>0</v>
      </c>
      <c r="E55" s="9">
        <v>7578585.5300000003</v>
      </c>
      <c r="F55" s="9">
        <v>0</v>
      </c>
      <c r="G55" s="9">
        <v>7578585.5300000003</v>
      </c>
    </row>
    <row r="56" spans="1:7" ht="16" thickBot="1" x14ac:dyDescent="0.4">
      <c r="A56" s="28" t="s">
        <v>82</v>
      </c>
      <c r="B56" s="7">
        <v>0</v>
      </c>
      <c r="C56" s="8">
        <v>2164437.0299999998</v>
      </c>
      <c r="D56" s="9">
        <v>20862.019999999997</v>
      </c>
      <c r="E56" s="9">
        <v>2078310.58</v>
      </c>
      <c r="F56" s="9">
        <v>0</v>
      </c>
      <c r="G56" s="9">
        <v>2078310.58</v>
      </c>
    </row>
    <row r="57" spans="1:7" ht="16" thickBot="1" x14ac:dyDescent="0.4">
      <c r="A57" s="28" t="s">
        <v>83</v>
      </c>
      <c r="B57" s="7">
        <v>0</v>
      </c>
      <c r="C57" s="8">
        <v>3937664.89</v>
      </c>
      <c r="D57" s="9">
        <v>26450</v>
      </c>
      <c r="E57" s="9">
        <v>3813706.75</v>
      </c>
      <c r="F57" s="9">
        <v>0</v>
      </c>
      <c r="G57" s="9">
        <v>3813706.75</v>
      </c>
    </row>
    <row r="58" spans="1:7" ht="16" thickBot="1" x14ac:dyDescent="0.4">
      <c r="A58" s="28" t="s">
        <v>84</v>
      </c>
      <c r="B58" s="7">
        <v>0</v>
      </c>
      <c r="C58" s="8">
        <v>325212.39</v>
      </c>
      <c r="D58" s="9">
        <v>0</v>
      </c>
      <c r="E58" s="9">
        <v>325212.39</v>
      </c>
      <c r="F58" s="9">
        <v>0</v>
      </c>
      <c r="G58" s="9">
        <v>325212.39</v>
      </c>
    </row>
    <row r="59" spans="1:7" ht="16" thickBot="1" x14ac:dyDescent="0.4">
      <c r="A59" s="28" t="s">
        <v>85</v>
      </c>
      <c r="B59" s="7">
        <v>0</v>
      </c>
      <c r="C59" s="8">
        <v>2162078.1</v>
      </c>
      <c r="D59" s="9">
        <v>0</v>
      </c>
      <c r="E59" s="9">
        <v>2162078.1</v>
      </c>
      <c r="F59" s="9">
        <v>0</v>
      </c>
      <c r="G59" s="9">
        <v>2162078.1</v>
      </c>
    </row>
    <row r="60" spans="1:7" ht="16" thickBot="1" x14ac:dyDescent="0.4">
      <c r="A60" s="28" t="s">
        <v>86</v>
      </c>
      <c r="B60" s="7">
        <v>0</v>
      </c>
      <c r="C60" s="8">
        <v>2176178.1399999997</v>
      </c>
      <c r="D60" s="9">
        <v>36120.399999999994</v>
      </c>
      <c r="E60" s="9">
        <v>2065682.19</v>
      </c>
      <c r="F60" s="9">
        <v>18433.11</v>
      </c>
      <c r="G60" s="9">
        <v>2047249.0799999998</v>
      </c>
    </row>
    <row r="61" spans="1:7" ht="16" thickBot="1" x14ac:dyDescent="0.4">
      <c r="A61" s="28" t="s">
        <v>87</v>
      </c>
      <c r="B61" s="7">
        <v>0</v>
      </c>
      <c r="C61" s="8">
        <v>2408426.7599999998</v>
      </c>
      <c r="D61" s="9">
        <v>15587.18</v>
      </c>
      <c r="E61" s="9">
        <v>2313750.4300000002</v>
      </c>
      <c r="F61" s="9">
        <v>815</v>
      </c>
      <c r="G61" s="9">
        <v>2312935.4300000002</v>
      </c>
    </row>
    <row r="62" spans="1:7" ht="16" thickBot="1" x14ac:dyDescent="0.4">
      <c r="A62" s="28" t="s">
        <v>88</v>
      </c>
      <c r="B62" s="7">
        <v>0</v>
      </c>
      <c r="C62" s="8">
        <v>2716429.6</v>
      </c>
      <c r="D62" s="9">
        <v>9894.7799999999988</v>
      </c>
      <c r="E62" s="9">
        <v>2702276.62</v>
      </c>
      <c r="F62" s="9">
        <v>1950</v>
      </c>
      <c r="G62" s="9">
        <v>2700326.62</v>
      </c>
    </row>
    <row r="63" spans="1:7" ht="16" thickBot="1" x14ac:dyDescent="0.4">
      <c r="A63" s="28" t="s">
        <v>89</v>
      </c>
      <c r="B63" s="7">
        <v>0</v>
      </c>
      <c r="C63" s="8">
        <v>2101120.88</v>
      </c>
      <c r="D63" s="9">
        <v>27301.850000000002</v>
      </c>
      <c r="E63" s="9">
        <v>2019687.5</v>
      </c>
      <c r="F63" s="9">
        <v>0</v>
      </c>
      <c r="G63" s="9">
        <v>2019687.5</v>
      </c>
    </row>
    <row r="64" spans="1:7" ht="16" thickBot="1" x14ac:dyDescent="0.4">
      <c r="A64" s="28" t="s">
        <v>90</v>
      </c>
      <c r="B64" s="10">
        <v>4877238.5</v>
      </c>
      <c r="C64" s="8">
        <v>6213276.4000000004</v>
      </c>
      <c r="D64" s="9">
        <v>0</v>
      </c>
      <c r="E64" s="9">
        <v>6213276.4000000004</v>
      </c>
      <c r="F64" s="9">
        <v>0</v>
      </c>
      <c r="G64" s="9">
        <v>6213276.4000000004</v>
      </c>
    </row>
    <row r="65" spans="1:7" ht="16" thickBot="1" x14ac:dyDescent="0.4">
      <c r="A65" s="28" t="s">
        <v>91</v>
      </c>
      <c r="B65" s="7">
        <v>0</v>
      </c>
      <c r="C65" s="8">
        <v>2753582.95</v>
      </c>
      <c r="D65" s="9">
        <v>66622.92</v>
      </c>
      <c r="E65" s="9">
        <v>2490263.79</v>
      </c>
      <c r="F65" s="9">
        <v>29055.919999999998</v>
      </c>
      <c r="G65" s="9">
        <v>2461207.87</v>
      </c>
    </row>
    <row r="66" spans="1:7" ht="16" thickBot="1" x14ac:dyDescent="0.4">
      <c r="A66" s="28" t="s">
        <v>92</v>
      </c>
      <c r="B66" s="10">
        <v>8225962</v>
      </c>
      <c r="C66" s="8">
        <v>10479326.76</v>
      </c>
      <c r="D66" s="9">
        <v>0</v>
      </c>
      <c r="E66" s="9">
        <v>10479326.76</v>
      </c>
      <c r="F66" s="9">
        <v>0</v>
      </c>
      <c r="G66" s="9">
        <v>10479326.76</v>
      </c>
    </row>
    <row r="67" spans="1:7" ht="16" thickBot="1" x14ac:dyDescent="0.4">
      <c r="A67" s="28" t="s">
        <v>93</v>
      </c>
      <c r="B67" s="7">
        <v>0</v>
      </c>
      <c r="C67" s="8">
        <v>1436488.81</v>
      </c>
      <c r="D67" s="9">
        <v>0</v>
      </c>
      <c r="E67" s="9">
        <v>1428847.07</v>
      </c>
      <c r="F67" s="9">
        <v>0</v>
      </c>
      <c r="G67" s="9">
        <v>1428847.07</v>
      </c>
    </row>
    <row r="68" spans="1:7" ht="16" thickBot="1" x14ac:dyDescent="0.4">
      <c r="A68" s="29" t="s">
        <v>94</v>
      </c>
      <c r="B68" s="11">
        <v>10587402.300000001</v>
      </c>
      <c r="C68" s="12">
        <v>13487643.940000001</v>
      </c>
      <c r="D68" s="12">
        <v>0</v>
      </c>
      <c r="E68" s="12">
        <v>13487643.939999999</v>
      </c>
      <c r="F68" s="9">
        <v>0</v>
      </c>
      <c r="G68" s="9">
        <v>13487643.939999999</v>
      </c>
    </row>
    <row r="69" spans="1:7" ht="16" thickBot="1" x14ac:dyDescent="0.4">
      <c r="A69" s="13" t="s">
        <v>95</v>
      </c>
      <c r="B69" s="14">
        <f>SUM(B2:B68)</f>
        <v>262516937</v>
      </c>
      <c r="C69" s="15">
        <f t="shared" ref="C69:G69" si="0">SUM(C2:C68)</f>
        <v>473831607.57999992</v>
      </c>
      <c r="D69" s="16">
        <f t="shared" si="0"/>
        <v>13725893.369999999</v>
      </c>
      <c r="E69" s="16">
        <f t="shared" si="0"/>
        <v>383266479.03999996</v>
      </c>
      <c r="F69" s="16">
        <f t="shared" si="0"/>
        <v>1840359.7300000002</v>
      </c>
      <c r="G69" s="16">
        <f t="shared" si="0"/>
        <v>381426119.30999994</v>
      </c>
    </row>
  </sheetData>
  <conditionalFormatting sqref="A2:A68">
    <cfRule type="expression" dxfId="1" priority="1">
      <formula>D2=0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2473-8833-4E18-9D51-A50F074F76FE}">
  <dimension ref="A1:K69"/>
  <sheetViews>
    <sheetView topLeftCell="A2" workbookViewId="0">
      <selection activeCell="C16" sqref="C16"/>
    </sheetView>
  </sheetViews>
  <sheetFormatPr defaultRowHeight="14.5" x14ac:dyDescent="0.35"/>
  <cols>
    <col min="1" max="1" width="18.1796875" customWidth="1"/>
    <col min="2" max="2" width="18.26953125" customWidth="1"/>
    <col min="3" max="3" width="19.26953125" customWidth="1"/>
    <col min="4" max="4" width="21.7265625" customWidth="1"/>
    <col min="5" max="5" width="27.7265625" customWidth="1"/>
    <col min="6" max="6" width="16.1796875" customWidth="1"/>
    <col min="7" max="7" width="23.1796875" customWidth="1"/>
    <col min="9" max="10" width="13.1796875" bestFit="1" customWidth="1"/>
  </cols>
  <sheetData>
    <row r="1" spans="1:11" ht="62.5" thickBot="1" x14ac:dyDescent="0.4">
      <c r="A1" s="5" t="s">
        <v>23</v>
      </c>
      <c r="B1" s="6" t="s">
        <v>100</v>
      </c>
      <c r="C1" s="6" t="s">
        <v>103</v>
      </c>
      <c r="D1" s="6" t="str">
        <f>"DHS funds Paid
"&amp;TEXT(K2,"mmmm")&amp;" 1 - "&amp;DAY(EOMONTH(K2,0))</f>
        <v>DHS funds Paid
May 1 - 31</v>
      </c>
      <c r="E1" s="6" t="s">
        <v>102</v>
      </c>
      <c r="F1" s="26" t="str">
        <f>"DHS funds Obligated 
"&amp;TEXT(K2,"mmmm")&amp;" 1 - "&amp;DAY(EOMONTH(K2,0))</f>
        <v>DHS funds Obligated 
May 1 - 31</v>
      </c>
      <c r="G1" s="26" t="s">
        <v>99</v>
      </c>
    </row>
    <row r="2" spans="1:11" ht="16" thickBot="1" x14ac:dyDescent="0.4">
      <c r="A2" s="28" t="s">
        <v>28</v>
      </c>
      <c r="B2" s="7">
        <v>0</v>
      </c>
      <c r="C2" s="8">
        <v>6774933.2000000002</v>
      </c>
      <c r="D2" s="9">
        <v>251486.23999999996</v>
      </c>
      <c r="E2" s="9">
        <v>1410380.25</v>
      </c>
      <c r="F2" s="9">
        <v>0</v>
      </c>
      <c r="G2" s="9">
        <v>1410380.25</v>
      </c>
      <c r="K2" s="27">
        <f>'Combined Report Numbers'!F1</f>
        <v>44682</v>
      </c>
    </row>
    <row r="3" spans="1:11" ht="16" thickBot="1" x14ac:dyDescent="0.4">
      <c r="A3" s="28" t="s">
        <v>29</v>
      </c>
      <c r="B3" s="10">
        <v>36234405.899999999</v>
      </c>
      <c r="C3" s="8">
        <v>50660409.180000007</v>
      </c>
      <c r="D3" s="9">
        <v>0</v>
      </c>
      <c r="E3" s="9">
        <v>0</v>
      </c>
      <c r="F3" s="9">
        <v>0</v>
      </c>
      <c r="G3" s="9">
        <v>0</v>
      </c>
      <c r="I3" s="25"/>
      <c r="J3" s="25"/>
    </row>
    <row r="4" spans="1:11" ht="16" thickBot="1" x14ac:dyDescent="0.4">
      <c r="A4" s="28" t="s">
        <v>30</v>
      </c>
      <c r="B4" s="7">
        <v>0</v>
      </c>
      <c r="C4" s="8">
        <v>4257640.5999999996</v>
      </c>
      <c r="D4" s="9">
        <v>3659.91</v>
      </c>
      <c r="E4" s="9">
        <v>0</v>
      </c>
      <c r="F4" s="9">
        <v>0</v>
      </c>
      <c r="G4" s="9">
        <v>0</v>
      </c>
    </row>
    <row r="5" spans="1:11" ht="16" thickBot="1" x14ac:dyDescent="0.4">
      <c r="A5" s="28" t="s">
        <v>31</v>
      </c>
      <c r="B5" s="7">
        <v>0</v>
      </c>
      <c r="C5" s="8">
        <v>10781660.09</v>
      </c>
      <c r="D5" s="9">
        <v>242517.1</v>
      </c>
      <c r="E5" s="9">
        <v>1335074.74</v>
      </c>
      <c r="F5" s="9">
        <v>201203.61000000002</v>
      </c>
      <c r="G5" s="9">
        <v>1133871.1299999999</v>
      </c>
    </row>
    <row r="6" spans="1:11" ht="16" thickBot="1" x14ac:dyDescent="0.4">
      <c r="A6" s="28" t="s">
        <v>32</v>
      </c>
      <c r="B6" s="7">
        <v>0</v>
      </c>
      <c r="C6" s="8">
        <v>3149608.3</v>
      </c>
      <c r="D6" s="9">
        <v>75702.399999999994</v>
      </c>
      <c r="E6" s="9">
        <v>1779347.87</v>
      </c>
      <c r="F6" s="9">
        <v>0</v>
      </c>
      <c r="G6" s="9">
        <v>1779347.87</v>
      </c>
    </row>
    <row r="7" spans="1:11" ht="16" thickBot="1" x14ac:dyDescent="0.4">
      <c r="A7" s="28" t="s">
        <v>33</v>
      </c>
      <c r="B7" s="10">
        <v>12549393.6</v>
      </c>
      <c r="C7" s="8">
        <v>17545683.390000001</v>
      </c>
      <c r="D7" s="9">
        <v>1455660.1400000001</v>
      </c>
      <c r="E7" s="9">
        <v>2405699.87</v>
      </c>
      <c r="F7" s="9">
        <v>0</v>
      </c>
      <c r="G7" s="9">
        <v>2405699.87</v>
      </c>
    </row>
    <row r="8" spans="1:11" ht="16" thickBot="1" x14ac:dyDescent="0.4">
      <c r="A8" s="28" t="s">
        <v>34</v>
      </c>
      <c r="B8" s="7">
        <v>0</v>
      </c>
      <c r="C8" s="8">
        <v>8012730.3099999996</v>
      </c>
      <c r="D8" s="9">
        <v>538219.9</v>
      </c>
      <c r="E8" s="9">
        <v>645931.4</v>
      </c>
      <c r="F8" s="9">
        <v>105940.28</v>
      </c>
      <c r="G8" s="9">
        <v>539991.12</v>
      </c>
    </row>
    <row r="9" spans="1:11" ht="16" thickBot="1" x14ac:dyDescent="0.4">
      <c r="A9" s="28" t="s">
        <v>35</v>
      </c>
      <c r="B9" s="7">
        <v>0</v>
      </c>
      <c r="C9" s="8">
        <v>4219461.26</v>
      </c>
      <c r="D9" s="9">
        <v>111323.94999999998</v>
      </c>
      <c r="E9" s="9">
        <v>1415837.61</v>
      </c>
      <c r="F9" s="9">
        <v>0</v>
      </c>
      <c r="G9" s="9">
        <v>1415837.61</v>
      </c>
    </row>
    <row r="10" spans="1:11" ht="16" thickBot="1" x14ac:dyDescent="0.4">
      <c r="A10" s="28" t="s">
        <v>36</v>
      </c>
      <c r="B10" s="10">
        <v>18720516.199999999</v>
      </c>
      <c r="C10" s="8">
        <v>22969300.510000002</v>
      </c>
      <c r="D10" s="9">
        <v>1370349.9699999997</v>
      </c>
      <c r="E10" s="9">
        <v>8649192.4299999997</v>
      </c>
      <c r="F10" s="9">
        <v>0</v>
      </c>
      <c r="G10" s="9">
        <v>8649192.4299999997</v>
      </c>
    </row>
    <row r="11" spans="1:11" ht="16" thickBot="1" x14ac:dyDescent="0.4">
      <c r="A11" s="28" t="s">
        <v>37</v>
      </c>
      <c r="B11" s="7">
        <v>0</v>
      </c>
      <c r="C11" s="8">
        <v>8512144.8300000001</v>
      </c>
      <c r="D11" s="9">
        <v>607592.81000000006</v>
      </c>
      <c r="E11" s="9">
        <v>1257979.29</v>
      </c>
      <c r="F11" s="9">
        <v>0</v>
      </c>
      <c r="G11" s="9">
        <v>1257979.29</v>
      </c>
    </row>
    <row r="12" spans="1:11" ht="16" thickBot="1" x14ac:dyDescent="0.4">
      <c r="A12" s="28" t="s">
        <v>38</v>
      </c>
      <c r="B12" s="7">
        <v>0</v>
      </c>
      <c r="C12" s="8">
        <v>9303117.709999999</v>
      </c>
      <c r="D12" s="9">
        <v>506557.06</v>
      </c>
      <c r="E12" s="9">
        <v>6239546.6200000001</v>
      </c>
      <c r="F12" s="9">
        <v>0</v>
      </c>
      <c r="G12" s="9">
        <v>6239546.6200000001</v>
      </c>
    </row>
    <row r="13" spans="1:11" ht="16" thickBot="1" x14ac:dyDescent="0.4">
      <c r="A13" s="28" t="s">
        <v>39</v>
      </c>
      <c r="B13" s="7">
        <v>0</v>
      </c>
      <c r="C13" s="8">
        <v>317768.87</v>
      </c>
      <c r="D13" s="9">
        <v>205.17</v>
      </c>
      <c r="E13" s="9">
        <v>25062.14</v>
      </c>
      <c r="F13" s="9">
        <v>0</v>
      </c>
      <c r="G13" s="9">
        <v>25062.14</v>
      </c>
    </row>
    <row r="14" spans="1:11" ht="16" thickBot="1" x14ac:dyDescent="0.4">
      <c r="A14" s="28" t="s">
        <v>40</v>
      </c>
      <c r="B14" s="7">
        <v>0</v>
      </c>
      <c r="C14" s="8">
        <v>2953125</v>
      </c>
      <c r="D14" s="9">
        <v>0</v>
      </c>
      <c r="E14" s="9">
        <v>0</v>
      </c>
      <c r="F14" s="9">
        <v>0</v>
      </c>
      <c r="G14" s="9">
        <v>0</v>
      </c>
    </row>
    <row r="15" spans="1:11" ht="16" thickBot="1" x14ac:dyDescent="0.4">
      <c r="A15" s="28" t="s">
        <v>41</v>
      </c>
      <c r="B15" s="7">
        <v>0</v>
      </c>
      <c r="C15" s="8">
        <v>11603529.93</v>
      </c>
      <c r="D15" s="9">
        <v>950071.94999999984</v>
      </c>
      <c r="E15" s="9">
        <v>1481135.72</v>
      </c>
      <c r="F15" s="9">
        <v>0</v>
      </c>
      <c r="G15" s="9">
        <v>1481135.72</v>
      </c>
    </row>
    <row r="16" spans="1:11" ht="16" thickBot="1" x14ac:dyDescent="0.4">
      <c r="A16" s="28" t="s">
        <v>42</v>
      </c>
      <c r="B16" s="10">
        <v>15643059.699999999</v>
      </c>
      <c r="C16" s="8">
        <v>18885626.18</v>
      </c>
      <c r="D16" s="9">
        <v>1090974.1499999999</v>
      </c>
      <c r="E16" s="9">
        <v>14093784.65</v>
      </c>
      <c r="F16" s="9">
        <v>0</v>
      </c>
      <c r="G16" s="9">
        <v>14093784.65</v>
      </c>
    </row>
    <row r="17" spans="1:7" ht="16" thickBot="1" x14ac:dyDescent="0.4">
      <c r="A17" s="28" t="s">
        <v>43</v>
      </c>
      <c r="B17" s="7">
        <v>0</v>
      </c>
      <c r="C17" s="8">
        <v>2528078.9300000002</v>
      </c>
      <c r="D17" s="9">
        <v>102246.88</v>
      </c>
      <c r="E17" s="9">
        <v>145782.07999999999</v>
      </c>
      <c r="F17" s="9">
        <v>0</v>
      </c>
      <c r="G17" s="9">
        <v>145782.07999999999</v>
      </c>
    </row>
    <row r="18" spans="1:7" ht="16" thickBot="1" x14ac:dyDescent="0.4">
      <c r="A18" s="28" t="s">
        <v>44</v>
      </c>
      <c r="B18" s="7">
        <v>0</v>
      </c>
      <c r="C18" s="8">
        <v>5212625.41</v>
      </c>
      <c r="D18" s="9">
        <v>0</v>
      </c>
      <c r="E18" s="9">
        <v>0</v>
      </c>
      <c r="F18" s="9">
        <v>0</v>
      </c>
      <c r="G18" s="9">
        <v>0</v>
      </c>
    </row>
    <row r="19" spans="1:7" ht="16" thickBot="1" x14ac:dyDescent="0.4">
      <c r="A19" s="28" t="s">
        <v>45</v>
      </c>
      <c r="B19" s="7">
        <v>0</v>
      </c>
      <c r="C19" s="8">
        <v>2064599.81</v>
      </c>
      <c r="D19" s="9">
        <v>0</v>
      </c>
      <c r="E19" s="9">
        <v>0</v>
      </c>
      <c r="F19" s="9">
        <v>0</v>
      </c>
      <c r="G19" s="9">
        <v>0</v>
      </c>
    </row>
    <row r="20" spans="1:7" ht="16" thickBot="1" x14ac:dyDescent="0.4">
      <c r="A20" s="28" t="s">
        <v>46</v>
      </c>
      <c r="B20" s="7">
        <v>0</v>
      </c>
      <c r="C20" s="8">
        <v>4272702</v>
      </c>
      <c r="D20" s="9">
        <v>188.45</v>
      </c>
      <c r="E20" s="9">
        <v>608336.27</v>
      </c>
      <c r="F20" s="9">
        <v>0</v>
      </c>
      <c r="G20" s="9">
        <v>608336.27</v>
      </c>
    </row>
    <row r="21" spans="1:7" ht="16" thickBot="1" x14ac:dyDescent="0.4">
      <c r="A21" s="28" t="s">
        <v>47</v>
      </c>
      <c r="B21" s="7">
        <v>0</v>
      </c>
      <c r="C21" s="8">
        <v>6047326.6299999999</v>
      </c>
      <c r="D21" s="9">
        <v>28636.5</v>
      </c>
      <c r="E21" s="9">
        <v>128733.31</v>
      </c>
      <c r="F21" s="9">
        <v>788.95</v>
      </c>
      <c r="G21" s="9">
        <v>127944.36</v>
      </c>
    </row>
    <row r="22" spans="1:7" ht="16" thickBot="1" x14ac:dyDescent="0.4">
      <c r="A22" s="28" t="s">
        <v>48</v>
      </c>
      <c r="B22" s="10">
        <v>7549647.7999999998</v>
      </c>
      <c r="C22" s="8">
        <v>1590441</v>
      </c>
      <c r="D22" s="9">
        <v>0</v>
      </c>
      <c r="E22" s="9">
        <v>742376.91</v>
      </c>
      <c r="F22" s="9">
        <v>0</v>
      </c>
      <c r="G22" s="9">
        <v>742376.91</v>
      </c>
    </row>
    <row r="23" spans="1:7" ht="16" thickBot="1" x14ac:dyDescent="0.4">
      <c r="A23" s="28" t="s">
        <v>49</v>
      </c>
      <c r="B23" s="10">
        <v>8292455.4000000004</v>
      </c>
      <c r="C23" s="8">
        <v>10011354.300000001</v>
      </c>
      <c r="D23" s="9">
        <v>61504.22</v>
      </c>
      <c r="E23" s="9">
        <v>2038681.29</v>
      </c>
      <c r="F23" s="9">
        <v>11400</v>
      </c>
      <c r="G23" s="9">
        <v>2027281.29</v>
      </c>
    </row>
    <row r="24" spans="1:7" ht="16" thickBot="1" x14ac:dyDescent="0.4">
      <c r="A24" s="28" t="s">
        <v>50</v>
      </c>
      <c r="B24" s="10">
        <v>16887319.800000001</v>
      </c>
      <c r="C24" s="8">
        <v>23610668.16</v>
      </c>
      <c r="D24" s="9">
        <v>0</v>
      </c>
      <c r="E24" s="9">
        <v>2046736.97</v>
      </c>
      <c r="F24" s="9">
        <v>0</v>
      </c>
      <c r="G24" s="9">
        <v>2046736.97</v>
      </c>
    </row>
    <row r="25" spans="1:7" ht="16" thickBot="1" x14ac:dyDescent="0.4">
      <c r="A25" s="28" t="s">
        <v>51</v>
      </c>
      <c r="B25" s="7">
        <v>0</v>
      </c>
      <c r="C25" s="8">
        <v>1872456.78</v>
      </c>
      <c r="D25" s="9">
        <v>121549.54000000001</v>
      </c>
      <c r="E25" s="9">
        <v>270547.27</v>
      </c>
      <c r="F25" s="9">
        <v>0</v>
      </c>
      <c r="G25" s="9">
        <v>270547.27</v>
      </c>
    </row>
    <row r="26" spans="1:7" ht="16" thickBot="1" x14ac:dyDescent="0.4">
      <c r="A26" s="28" t="s">
        <v>52</v>
      </c>
      <c r="B26" s="10">
        <v>8037065.9000000004</v>
      </c>
      <c r="C26" s="8">
        <v>11236862.85</v>
      </c>
      <c r="D26" s="9">
        <v>828312.24</v>
      </c>
      <c r="E26" s="9">
        <v>8072.67</v>
      </c>
      <c r="F26" s="9">
        <v>0</v>
      </c>
      <c r="G26" s="9">
        <v>8072.67</v>
      </c>
    </row>
    <row r="27" spans="1:7" ht="16" thickBot="1" x14ac:dyDescent="0.4">
      <c r="A27" s="28" t="s">
        <v>53</v>
      </c>
      <c r="B27" s="7">
        <v>0</v>
      </c>
      <c r="C27" s="8">
        <v>6004494.75</v>
      </c>
      <c r="D27" s="9">
        <v>0</v>
      </c>
      <c r="E27" s="9">
        <v>2079917.54</v>
      </c>
      <c r="F27" s="9">
        <v>0</v>
      </c>
      <c r="G27" s="9">
        <v>2079917.54</v>
      </c>
    </row>
    <row r="28" spans="1:7" ht="16" thickBot="1" x14ac:dyDescent="0.4">
      <c r="A28" s="28" t="s">
        <v>54</v>
      </c>
      <c r="B28" s="7">
        <v>0</v>
      </c>
      <c r="C28" s="8">
        <v>77650.670000000042</v>
      </c>
      <c r="D28" s="9">
        <v>0</v>
      </c>
      <c r="E28" s="9">
        <v>26021.23</v>
      </c>
      <c r="F28" s="9">
        <v>0</v>
      </c>
      <c r="G28" s="9">
        <v>26021.23</v>
      </c>
    </row>
    <row r="29" spans="1:7" ht="16" thickBot="1" x14ac:dyDescent="0.4">
      <c r="A29" s="28" t="s">
        <v>55</v>
      </c>
      <c r="B29" s="7">
        <v>0</v>
      </c>
      <c r="C29" s="8">
        <v>11077750</v>
      </c>
      <c r="D29" s="9">
        <v>89056.599999999991</v>
      </c>
      <c r="E29" s="9">
        <v>20553.62</v>
      </c>
      <c r="F29" s="9">
        <v>0</v>
      </c>
      <c r="G29" s="9">
        <v>20553.62</v>
      </c>
    </row>
    <row r="30" spans="1:7" ht="16" thickBot="1" x14ac:dyDescent="0.4">
      <c r="A30" s="28" t="s">
        <v>56</v>
      </c>
      <c r="B30" s="7">
        <v>0</v>
      </c>
      <c r="C30" s="8">
        <v>955642.51</v>
      </c>
      <c r="D30" s="9">
        <v>37389.85</v>
      </c>
      <c r="E30" s="9">
        <v>180322.73</v>
      </c>
      <c r="F30" s="9">
        <v>0</v>
      </c>
      <c r="G30" s="9">
        <v>180322.73</v>
      </c>
    </row>
    <row r="31" spans="1:7" ht="16" thickBot="1" x14ac:dyDescent="0.4">
      <c r="A31" s="28" t="s">
        <v>57</v>
      </c>
      <c r="B31" s="7">
        <v>0</v>
      </c>
      <c r="C31" s="8">
        <v>1796402.9400000002</v>
      </c>
      <c r="D31" s="9">
        <v>0</v>
      </c>
      <c r="E31" s="9">
        <v>916497.71</v>
      </c>
      <c r="F31" s="9">
        <v>0</v>
      </c>
      <c r="G31" s="9">
        <v>916497.71</v>
      </c>
    </row>
    <row r="32" spans="1:7" ht="16" thickBot="1" x14ac:dyDescent="0.4">
      <c r="A32" s="28" t="s">
        <v>58</v>
      </c>
      <c r="B32" s="7">
        <v>0</v>
      </c>
      <c r="C32" s="8">
        <v>2969134.58</v>
      </c>
      <c r="D32" s="9">
        <v>122320.19999999998</v>
      </c>
      <c r="E32" s="9">
        <v>1085938.8799999999</v>
      </c>
      <c r="F32" s="9">
        <v>0</v>
      </c>
      <c r="G32" s="9">
        <v>1085938.8799999999</v>
      </c>
    </row>
    <row r="33" spans="1:7" ht="16" thickBot="1" x14ac:dyDescent="0.4">
      <c r="A33" s="28" t="s">
        <v>59</v>
      </c>
      <c r="B33" s="7">
        <v>0</v>
      </c>
      <c r="C33" s="8">
        <v>2036291.4200000004</v>
      </c>
      <c r="D33" s="9">
        <v>112186.45999999999</v>
      </c>
      <c r="E33" s="9">
        <v>602102.36</v>
      </c>
      <c r="F33" s="9">
        <v>0</v>
      </c>
      <c r="G33" s="9">
        <v>602102.36</v>
      </c>
    </row>
    <row r="34" spans="1:7" ht="16" thickBot="1" x14ac:dyDescent="0.4">
      <c r="A34" s="28" t="s">
        <v>60</v>
      </c>
      <c r="B34" s="7">
        <v>0</v>
      </c>
      <c r="C34" s="8">
        <v>2434456.7400000002</v>
      </c>
      <c r="D34" s="9">
        <v>143533</v>
      </c>
      <c r="E34" s="9">
        <v>468217.2</v>
      </c>
      <c r="F34" s="9">
        <v>0</v>
      </c>
      <c r="G34" s="9">
        <v>468217.2</v>
      </c>
    </row>
    <row r="35" spans="1:7" ht="16" thickBot="1" x14ac:dyDescent="0.4">
      <c r="A35" s="28" t="s">
        <v>61</v>
      </c>
      <c r="B35" s="7">
        <v>0</v>
      </c>
      <c r="C35" s="8">
        <v>796467.24</v>
      </c>
      <c r="D35" s="9">
        <v>34354.910000000003</v>
      </c>
      <c r="E35" s="9">
        <v>405233.47</v>
      </c>
      <c r="F35" s="9">
        <v>0</v>
      </c>
      <c r="G35" s="9">
        <v>405233.47</v>
      </c>
    </row>
    <row r="36" spans="1:7" ht="16" thickBot="1" x14ac:dyDescent="0.4">
      <c r="A36" s="28" t="s">
        <v>62</v>
      </c>
      <c r="B36" s="10">
        <v>6247641.2000000002</v>
      </c>
      <c r="C36" s="8">
        <v>7542681.4199999999</v>
      </c>
      <c r="D36" s="9">
        <v>850764.37</v>
      </c>
      <c r="E36" s="9">
        <v>1167326.3400000001</v>
      </c>
      <c r="F36" s="9">
        <v>919884</v>
      </c>
      <c r="G36" s="9">
        <v>247442.34000000008</v>
      </c>
    </row>
    <row r="37" spans="1:7" ht="16" thickBot="1" x14ac:dyDescent="0.4">
      <c r="A37" s="28" t="s">
        <v>63</v>
      </c>
      <c r="B37" s="10">
        <v>16260899</v>
      </c>
      <c r="C37" s="8">
        <v>19631534.120000001</v>
      </c>
      <c r="D37" s="9">
        <v>3158555.6899999995</v>
      </c>
      <c r="E37" s="9">
        <v>3397173.93</v>
      </c>
      <c r="F37" s="9">
        <v>0</v>
      </c>
      <c r="G37" s="9">
        <v>3397173.93</v>
      </c>
    </row>
    <row r="38" spans="1:7" ht="16" thickBot="1" x14ac:dyDescent="0.4">
      <c r="A38" s="28" t="s">
        <v>64</v>
      </c>
      <c r="B38" s="7">
        <v>0</v>
      </c>
      <c r="C38" s="8">
        <v>5624150.1900000004</v>
      </c>
      <c r="D38" s="9">
        <v>125174.59000000001</v>
      </c>
      <c r="E38" s="9">
        <v>2203123.11</v>
      </c>
      <c r="F38" s="9">
        <v>0</v>
      </c>
      <c r="G38" s="9">
        <v>2203123.11</v>
      </c>
    </row>
    <row r="39" spans="1:7" ht="16" thickBot="1" x14ac:dyDescent="0.4">
      <c r="A39" s="28" t="s">
        <v>65</v>
      </c>
      <c r="B39" s="7">
        <v>0</v>
      </c>
      <c r="C39" s="8">
        <v>6155579.7200000007</v>
      </c>
      <c r="D39" s="9">
        <v>86465.279999999999</v>
      </c>
      <c r="E39" s="9">
        <v>1113923.02</v>
      </c>
      <c r="F39" s="9">
        <v>0</v>
      </c>
      <c r="G39" s="9">
        <v>1113923.02</v>
      </c>
    </row>
    <row r="40" spans="1:7" ht="16" thickBot="1" x14ac:dyDescent="0.4">
      <c r="A40" s="28" t="s">
        <v>66</v>
      </c>
      <c r="B40" s="10">
        <v>11004542</v>
      </c>
      <c r="C40" s="8">
        <v>14570969.34</v>
      </c>
      <c r="D40" s="9">
        <v>0</v>
      </c>
      <c r="E40" s="9">
        <v>3720513.28</v>
      </c>
      <c r="F40" s="9">
        <v>0</v>
      </c>
      <c r="G40" s="9">
        <v>3720513.28</v>
      </c>
    </row>
    <row r="41" spans="1:7" ht="16" thickBot="1" x14ac:dyDescent="0.4">
      <c r="A41" s="28" t="s">
        <v>67</v>
      </c>
      <c r="B41" s="10">
        <v>9458051.5999999996</v>
      </c>
      <c r="C41" s="8">
        <v>13223585.6</v>
      </c>
      <c r="D41" s="9">
        <v>1663555.2799999998</v>
      </c>
      <c r="E41" s="9">
        <v>3141394.17</v>
      </c>
      <c r="F41" s="9">
        <v>0</v>
      </c>
      <c r="G41" s="9">
        <v>3141394.17</v>
      </c>
    </row>
    <row r="42" spans="1:7" ht="16" thickBot="1" x14ac:dyDescent="0.4">
      <c r="A42" s="28" t="s">
        <v>68</v>
      </c>
      <c r="B42" s="7">
        <v>0</v>
      </c>
      <c r="C42" s="8">
        <v>7451709.6200000001</v>
      </c>
      <c r="D42" s="9">
        <v>0</v>
      </c>
      <c r="E42" s="9">
        <v>0.27</v>
      </c>
      <c r="F42" s="9">
        <v>0</v>
      </c>
      <c r="G42" s="9">
        <v>0.27</v>
      </c>
    </row>
    <row r="43" spans="1:7" ht="16" thickBot="1" x14ac:dyDescent="0.4">
      <c r="A43" s="28" t="s">
        <v>69</v>
      </c>
      <c r="B43" s="7">
        <v>0</v>
      </c>
      <c r="C43" s="8">
        <v>2671918.58</v>
      </c>
      <c r="D43" s="9">
        <v>44973.11</v>
      </c>
      <c r="E43" s="9">
        <v>1197980.55</v>
      </c>
      <c r="F43" s="9">
        <v>0</v>
      </c>
      <c r="G43" s="9">
        <v>1197980.55</v>
      </c>
    </row>
    <row r="44" spans="1:7" ht="16" thickBot="1" x14ac:dyDescent="0.4">
      <c r="A44" s="28" t="s">
        <v>70</v>
      </c>
      <c r="B44" s="7">
        <v>0</v>
      </c>
      <c r="C44" s="8">
        <v>7196849.6900000004</v>
      </c>
      <c r="D44" s="9">
        <v>28521.67</v>
      </c>
      <c r="E44" s="9">
        <v>191308.18</v>
      </c>
      <c r="F44" s="9">
        <v>102281.26000000001</v>
      </c>
      <c r="G44" s="9">
        <v>89026.919999999984</v>
      </c>
    </row>
    <row r="45" spans="1:7" ht="16" thickBot="1" x14ac:dyDescent="0.4">
      <c r="A45" s="28" t="s">
        <v>71</v>
      </c>
      <c r="B45" s="7">
        <v>0</v>
      </c>
      <c r="C45" s="8">
        <v>2603673.2599999998</v>
      </c>
      <c r="D45" s="9">
        <v>145866.85999999999</v>
      </c>
      <c r="E45" s="9">
        <v>711223.66</v>
      </c>
      <c r="F45" s="9">
        <v>0</v>
      </c>
      <c r="G45" s="9">
        <v>711223.66</v>
      </c>
    </row>
    <row r="46" spans="1:7" ht="16" thickBot="1" x14ac:dyDescent="0.4">
      <c r="A46" s="28" t="s">
        <v>72</v>
      </c>
      <c r="B46" s="7">
        <v>0</v>
      </c>
      <c r="C46" s="8">
        <v>12167039.1</v>
      </c>
      <c r="D46" s="9">
        <v>250145.22999999998</v>
      </c>
      <c r="E46" s="9">
        <v>0</v>
      </c>
      <c r="F46" s="9">
        <v>0</v>
      </c>
      <c r="G46" s="9">
        <v>0</v>
      </c>
    </row>
    <row r="47" spans="1:7" ht="16" thickBot="1" x14ac:dyDescent="0.4">
      <c r="A47" s="28" t="s">
        <v>73</v>
      </c>
      <c r="B47" s="10">
        <v>24758714.800000001</v>
      </c>
      <c r="C47" s="8">
        <v>29890816.949999999</v>
      </c>
      <c r="D47" s="9">
        <v>2447040.3600000003</v>
      </c>
      <c r="E47" s="9">
        <v>5477354.5499999998</v>
      </c>
      <c r="F47" s="9">
        <v>0</v>
      </c>
      <c r="G47" s="9">
        <v>5477354.5499999998</v>
      </c>
    </row>
    <row r="48" spans="1:7" ht="16" thickBot="1" x14ac:dyDescent="0.4">
      <c r="A48" s="28" t="s">
        <v>74</v>
      </c>
      <c r="B48" s="7">
        <v>0</v>
      </c>
      <c r="C48" s="8">
        <v>1239211.3499999999</v>
      </c>
      <c r="D48" s="9">
        <v>61753.999999999985</v>
      </c>
      <c r="E48" s="9">
        <v>523251.21</v>
      </c>
      <c r="F48" s="9">
        <v>0</v>
      </c>
      <c r="G48" s="9">
        <v>523251.21</v>
      </c>
    </row>
    <row r="49" spans="1:7" ht="16" thickBot="1" x14ac:dyDescent="0.4">
      <c r="A49" s="28" t="s">
        <v>75</v>
      </c>
      <c r="B49" s="10">
        <v>9096555.3000000007</v>
      </c>
      <c r="C49" s="8">
        <v>10111500.960000001</v>
      </c>
      <c r="D49" s="9">
        <v>0</v>
      </c>
      <c r="E49" s="9">
        <v>1422359.03</v>
      </c>
      <c r="F49" s="9">
        <v>0</v>
      </c>
      <c r="G49" s="9">
        <v>1422359.03</v>
      </c>
    </row>
    <row r="50" spans="1:7" ht="16" thickBot="1" x14ac:dyDescent="0.4">
      <c r="A50" s="28" t="s">
        <v>76</v>
      </c>
      <c r="B50" s="7">
        <v>0</v>
      </c>
      <c r="C50" s="8">
        <v>6491359.8499999996</v>
      </c>
      <c r="D50" s="9">
        <v>272800.37</v>
      </c>
      <c r="E50" s="9">
        <v>216476.89</v>
      </c>
      <c r="F50" s="9">
        <v>0</v>
      </c>
      <c r="G50" s="9">
        <v>216476.89</v>
      </c>
    </row>
    <row r="51" spans="1:7" ht="16" thickBot="1" x14ac:dyDescent="0.4">
      <c r="A51" s="28" t="s">
        <v>77</v>
      </c>
      <c r="B51" s="7">
        <v>0</v>
      </c>
      <c r="C51" s="8">
        <v>1574257.34</v>
      </c>
      <c r="D51" s="9">
        <v>75793.66</v>
      </c>
      <c r="E51" s="9">
        <v>733647.9</v>
      </c>
      <c r="F51" s="9">
        <v>0</v>
      </c>
      <c r="G51" s="9">
        <v>733647.9</v>
      </c>
    </row>
    <row r="52" spans="1:7" ht="16" thickBot="1" x14ac:dyDescent="0.4">
      <c r="A52" s="28" t="s">
        <v>78</v>
      </c>
      <c r="B52" s="10">
        <v>47200241.700000003</v>
      </c>
      <c r="C52" s="8">
        <v>65992073.020000003</v>
      </c>
      <c r="D52" s="9">
        <v>284146.87</v>
      </c>
      <c r="E52" s="9">
        <v>13182553.08</v>
      </c>
      <c r="F52" s="9">
        <v>667.23</v>
      </c>
      <c r="G52" s="9">
        <v>13181885.85</v>
      </c>
    </row>
    <row r="53" spans="1:7" ht="16" thickBot="1" x14ac:dyDescent="0.4">
      <c r="A53" s="28" t="s">
        <v>79</v>
      </c>
      <c r="B53" s="7">
        <v>0</v>
      </c>
      <c r="C53" s="8">
        <v>3670574.87</v>
      </c>
      <c r="D53" s="9">
        <v>316967.67999999999</v>
      </c>
      <c r="E53" s="9">
        <v>739033.08</v>
      </c>
      <c r="F53" s="9">
        <v>57687.81</v>
      </c>
      <c r="G53" s="9">
        <v>681345.27</v>
      </c>
    </row>
    <row r="54" spans="1:7" ht="16" thickBot="1" x14ac:dyDescent="0.4">
      <c r="A54" s="28" t="s">
        <v>80</v>
      </c>
      <c r="B54" s="7">
        <v>0</v>
      </c>
      <c r="C54" s="8">
        <v>566119.02</v>
      </c>
      <c r="D54" s="9">
        <v>0</v>
      </c>
      <c r="E54" s="9">
        <v>228933.94</v>
      </c>
      <c r="F54" s="9">
        <v>0</v>
      </c>
      <c r="G54" s="9">
        <v>228933.94</v>
      </c>
    </row>
    <row r="55" spans="1:7" ht="16" thickBot="1" x14ac:dyDescent="0.4">
      <c r="A55" s="28" t="s">
        <v>81</v>
      </c>
      <c r="B55" s="7">
        <v>0</v>
      </c>
      <c r="C55" s="8">
        <v>9297224.3399999999</v>
      </c>
      <c r="D55" s="9">
        <v>451884.09</v>
      </c>
      <c r="E55" s="9">
        <v>378518.53</v>
      </c>
      <c r="F55" s="9">
        <v>0</v>
      </c>
      <c r="G55" s="9">
        <v>378518.53</v>
      </c>
    </row>
    <row r="56" spans="1:7" ht="16" thickBot="1" x14ac:dyDescent="0.4">
      <c r="A56" s="28" t="s">
        <v>82</v>
      </c>
      <c r="B56" s="7">
        <v>0</v>
      </c>
      <c r="C56" s="8">
        <v>2655278.69</v>
      </c>
      <c r="D56" s="9">
        <v>105367.31000000001</v>
      </c>
      <c r="E56" s="9">
        <v>959888.38</v>
      </c>
      <c r="F56" s="9">
        <v>929.46</v>
      </c>
      <c r="G56" s="9">
        <v>958958.92</v>
      </c>
    </row>
    <row r="57" spans="1:7" ht="16" thickBot="1" x14ac:dyDescent="0.4">
      <c r="A57" s="28" t="s">
        <v>83</v>
      </c>
      <c r="B57" s="7">
        <v>0</v>
      </c>
      <c r="C57" s="8">
        <v>3933146.6500000004</v>
      </c>
      <c r="D57" s="9">
        <v>134628.91</v>
      </c>
      <c r="E57" s="9">
        <v>1062799.43</v>
      </c>
      <c r="F57" s="9">
        <v>0</v>
      </c>
      <c r="G57" s="9">
        <v>1062799.43</v>
      </c>
    </row>
    <row r="58" spans="1:7" ht="16" thickBot="1" x14ac:dyDescent="0.4">
      <c r="A58" s="28" t="s">
        <v>84</v>
      </c>
      <c r="B58" s="7">
        <v>0</v>
      </c>
      <c r="C58" s="8">
        <v>310229.53999999998</v>
      </c>
      <c r="D58" s="9">
        <v>0</v>
      </c>
      <c r="E58" s="9">
        <v>208753.24</v>
      </c>
      <c r="F58" s="9">
        <v>0</v>
      </c>
      <c r="G58" s="9">
        <v>208753.24</v>
      </c>
    </row>
    <row r="59" spans="1:7" ht="16" thickBot="1" x14ac:dyDescent="0.4">
      <c r="A59" s="28" t="s">
        <v>85</v>
      </c>
      <c r="B59" s="7">
        <v>0</v>
      </c>
      <c r="C59" s="8">
        <v>2154881.0999999996</v>
      </c>
      <c r="D59" s="9">
        <v>68168.25</v>
      </c>
      <c r="E59" s="9">
        <v>947389.01</v>
      </c>
      <c r="F59" s="9">
        <v>0</v>
      </c>
      <c r="G59" s="9">
        <v>947389.01</v>
      </c>
    </row>
    <row r="60" spans="1:7" ht="16" thickBot="1" x14ac:dyDescent="0.4">
      <c r="A60" s="28" t="s">
        <v>86</v>
      </c>
      <c r="B60" s="7">
        <v>0</v>
      </c>
      <c r="C60" s="8">
        <v>1669768.02</v>
      </c>
      <c r="D60" s="9">
        <v>83470.040000000008</v>
      </c>
      <c r="E60" s="9">
        <v>692862</v>
      </c>
      <c r="F60" s="9">
        <v>19841.95</v>
      </c>
      <c r="G60" s="9">
        <v>673020.05</v>
      </c>
    </row>
    <row r="61" spans="1:7" ht="16" thickBot="1" x14ac:dyDescent="0.4">
      <c r="A61" s="28" t="s">
        <v>87</v>
      </c>
      <c r="B61" s="7">
        <v>0</v>
      </c>
      <c r="C61" s="8">
        <v>2954599.35</v>
      </c>
      <c r="D61" s="9">
        <v>126268.84000000001</v>
      </c>
      <c r="E61" s="9">
        <v>1124366.8999999999</v>
      </c>
      <c r="F61" s="9">
        <v>2733.12</v>
      </c>
      <c r="G61" s="9">
        <v>1121633.7799999998</v>
      </c>
    </row>
    <row r="62" spans="1:7" ht="16" thickBot="1" x14ac:dyDescent="0.4">
      <c r="A62" s="28" t="s">
        <v>88</v>
      </c>
      <c r="B62" s="7">
        <v>0</v>
      </c>
      <c r="C62" s="8">
        <v>2642130.6700000004</v>
      </c>
      <c r="D62" s="9">
        <v>108711.84000000001</v>
      </c>
      <c r="E62" s="9">
        <v>122319.1</v>
      </c>
      <c r="F62" s="9">
        <v>14333.89</v>
      </c>
      <c r="G62" s="9">
        <v>107985.21</v>
      </c>
    </row>
    <row r="63" spans="1:7" ht="16" thickBot="1" x14ac:dyDescent="0.4">
      <c r="A63" s="28" t="s">
        <v>89</v>
      </c>
      <c r="B63" s="7">
        <v>0</v>
      </c>
      <c r="C63" s="8">
        <v>2075522.8600000003</v>
      </c>
      <c r="D63" s="9">
        <v>61535.680000000008</v>
      </c>
      <c r="E63" s="9">
        <v>256511.25</v>
      </c>
      <c r="F63" s="9">
        <v>0</v>
      </c>
      <c r="G63" s="9">
        <v>256511.25</v>
      </c>
    </row>
    <row r="64" spans="1:7" ht="16" thickBot="1" x14ac:dyDescent="0.4">
      <c r="A64" s="28" t="s">
        <v>90</v>
      </c>
      <c r="B64" s="10">
        <v>6163941.5999999996</v>
      </c>
      <c r="C64" s="8">
        <v>7441632.2400000002</v>
      </c>
      <c r="D64" s="9">
        <v>390044.68000000005</v>
      </c>
      <c r="E64" s="9">
        <v>3450920.5</v>
      </c>
      <c r="F64" s="9">
        <v>256006.56</v>
      </c>
      <c r="G64" s="9">
        <v>3194913.94</v>
      </c>
    </row>
    <row r="65" spans="1:7" ht="16" thickBot="1" x14ac:dyDescent="0.4">
      <c r="A65" s="28" t="s">
        <v>91</v>
      </c>
      <c r="B65" s="7">
        <v>0</v>
      </c>
      <c r="C65" s="8">
        <v>2013493.21</v>
      </c>
      <c r="D65" s="9">
        <v>77370.87000000001</v>
      </c>
      <c r="E65" s="9">
        <v>907395.2</v>
      </c>
      <c r="F65" s="9">
        <v>29055.89</v>
      </c>
      <c r="G65" s="9">
        <v>878339.30999999994</v>
      </c>
    </row>
    <row r="66" spans="1:7" ht="16" thickBot="1" x14ac:dyDescent="0.4">
      <c r="A66" s="28" t="s">
        <v>92</v>
      </c>
      <c r="B66" s="10">
        <v>10396118.5</v>
      </c>
      <c r="C66" s="8">
        <v>12643638.560000001</v>
      </c>
      <c r="D66" s="9">
        <v>540557.49000000011</v>
      </c>
      <c r="E66" s="9">
        <v>2627676.48</v>
      </c>
      <c r="F66" s="9">
        <v>0</v>
      </c>
      <c r="G66" s="9">
        <v>2627676.48</v>
      </c>
    </row>
    <row r="67" spans="1:7" ht="16" thickBot="1" x14ac:dyDescent="0.4">
      <c r="A67" s="28" t="s">
        <v>93</v>
      </c>
      <c r="B67" s="7">
        <v>0</v>
      </c>
      <c r="C67" s="8">
        <v>710540.98</v>
      </c>
      <c r="D67" s="9">
        <v>35022.300000000003</v>
      </c>
      <c r="E67" s="9">
        <v>246814.86</v>
      </c>
      <c r="F67" s="9">
        <v>0</v>
      </c>
      <c r="G67" s="9">
        <v>246814.86</v>
      </c>
    </row>
    <row r="68" spans="1:7" ht="16" thickBot="1" x14ac:dyDescent="0.4">
      <c r="A68" s="29" t="s">
        <v>94</v>
      </c>
      <c r="B68" s="11">
        <v>13380549.1</v>
      </c>
      <c r="C68" s="12">
        <v>18707746.859999999</v>
      </c>
      <c r="D68" s="12">
        <v>631273.87000000023</v>
      </c>
      <c r="E68" s="12">
        <v>4163318.83</v>
      </c>
      <c r="F68" s="9">
        <v>0</v>
      </c>
      <c r="G68" s="9">
        <v>4163318.83</v>
      </c>
    </row>
    <row r="69" spans="1:7" ht="16" thickBot="1" x14ac:dyDescent="0.4">
      <c r="A69" s="13" t="s">
        <v>95</v>
      </c>
      <c r="B69" s="14">
        <f>SUM(B2:B68)</f>
        <v>277881119.10000002</v>
      </c>
      <c r="C69" s="15">
        <f t="shared" ref="C69:G69" si="0">SUM(C2:C68)</f>
        <v>564127583.1500001</v>
      </c>
      <c r="D69" s="16">
        <f t="shared" si="0"/>
        <v>21512428.789999995</v>
      </c>
      <c r="E69" s="16">
        <f t="shared" si="0"/>
        <v>109030154</v>
      </c>
      <c r="F69" s="16">
        <f t="shared" si="0"/>
        <v>1722754.01</v>
      </c>
      <c r="G69" s="16">
        <f t="shared" si="0"/>
        <v>107307399.98999999</v>
      </c>
    </row>
  </sheetData>
  <conditionalFormatting sqref="A2:A68">
    <cfRule type="expression" dxfId="0" priority="1">
      <formula>D2=0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3BDEE5E181943B52265AE0EFB8499" ma:contentTypeVersion="1" ma:contentTypeDescription="Create a new document." ma:contentTypeScope="" ma:versionID="96b79f3ebb5bf4c6f94de022131e30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902E85-19EF-4B80-87E9-5BF326EBDEE2}"/>
</file>

<file path=customXml/itemProps2.xml><?xml version="1.0" encoding="utf-8"?>
<ds:datastoreItem xmlns:ds="http://schemas.openxmlformats.org/officeDocument/2006/customXml" ds:itemID="{EF1C4A60-5025-4FEB-A833-A79A9E12E441}"/>
</file>

<file path=customXml/itemProps3.xml><?xml version="1.0" encoding="utf-8"?>
<ds:datastoreItem xmlns:ds="http://schemas.openxmlformats.org/officeDocument/2006/customXml" ds:itemID="{D41F7074-7550-42B7-AE87-345EA5F15D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Combined Report Numbers</vt:lpstr>
      <vt:lpstr>Combined Apps</vt:lpstr>
      <vt:lpstr>Combined Financial</vt:lpstr>
      <vt:lpstr>ERAP 2 Financial</vt:lpstr>
      <vt:lpstr>ERAP 1 Financial</vt:lpstr>
      <vt:lpstr>'Combined Financial'!_Hlk86155108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Fertenbaugh, Ismael</dc:creator>
  <cp:keywords/>
  <dc:description/>
  <cp:lastModifiedBy>Gilligan, Gloria</cp:lastModifiedBy>
  <cp:revision/>
  <dcterms:created xsi:type="dcterms:W3CDTF">2021-11-18T17:07:11Z</dcterms:created>
  <dcterms:modified xsi:type="dcterms:W3CDTF">2022-06-29T15:34:42Z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0x0101003823BDEE5E181943B52265AE0EFB8499</vt:lpwstr>
  </property>
  <property fmtid="{D5CDD505-2E9C-101B-9397-08002B2CF9AE}" pid="3" name="Order">
    <vt:r8>13100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